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30"/>
  <workbookPr/>
  <mc:AlternateContent xmlns:mc="http://schemas.openxmlformats.org/markup-compatibility/2006">
    <mc:Choice Requires="x15">
      <x15ac:absPath xmlns:x15ac="http://schemas.microsoft.com/office/spreadsheetml/2010/11/ac" url="/Users/roger/Desktop/TSO/RZRM_evidence/"/>
    </mc:Choice>
  </mc:AlternateContent>
  <xr:revisionPtr revIDLastSave="0" documentId="13_ncr:1_{8A837FDC-CEFF-F047-AC6A-64F72187C822}" xr6:coauthVersionLast="47" xr6:coauthVersionMax="47" xr10:uidLastSave="{00000000-0000-0000-0000-000000000000}"/>
  <bookViews>
    <workbookView xWindow="0" yWindow="780" windowWidth="24960" windowHeight="19940" xr2:uid="{00000000-000D-0000-FFFF-FFFF00000000}"/>
  </bookViews>
  <sheets>
    <sheet name="Grades" sheetId="1" r:id="rId1"/>
    <sheet name="Attendance" sheetId="2" r:id="rId2"/>
    <sheet name="HW3 remarks" sheetId="5" r:id="rId3"/>
    <sheet name="HW4 remarks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1" i="2" l="1"/>
  <c r="T51" i="2"/>
  <c r="S51" i="2"/>
  <c r="R51" i="2"/>
  <c r="Q51" i="2"/>
  <c r="P51" i="2"/>
  <c r="O51" i="2"/>
  <c r="L51" i="2"/>
  <c r="K51" i="2"/>
  <c r="J51" i="2"/>
  <c r="I51" i="2"/>
  <c r="H51" i="2"/>
  <c r="G51" i="2"/>
  <c r="AA50" i="2"/>
  <c r="AB50" i="2" s="1"/>
  <c r="Q50" i="1" s="1"/>
  <c r="Y50" i="2"/>
  <c r="Z50" i="2" s="1"/>
  <c r="AA49" i="2"/>
  <c r="AB49" i="2" s="1"/>
  <c r="Q49" i="1" s="1"/>
  <c r="Y49" i="2"/>
  <c r="Z49" i="2" s="1"/>
  <c r="AA48" i="2"/>
  <c r="AB48" i="2" s="1"/>
  <c r="Q48" i="1" s="1"/>
  <c r="Y48" i="2"/>
  <c r="Z48" i="2" s="1"/>
  <c r="AA47" i="2"/>
  <c r="AB47" i="2" s="1"/>
  <c r="Q47" i="1" s="1"/>
  <c r="Y47" i="2"/>
  <c r="Z47" i="2" s="1"/>
  <c r="AA46" i="2"/>
  <c r="AB46" i="2" s="1"/>
  <c r="Q46" i="1" s="1"/>
  <c r="Y46" i="2"/>
  <c r="Z46" i="2" s="1"/>
  <c r="AA45" i="2"/>
  <c r="AB45" i="2" s="1"/>
  <c r="Q45" i="1" s="1"/>
  <c r="Y45" i="2"/>
  <c r="Z45" i="2" s="1"/>
  <c r="AA44" i="2"/>
  <c r="AB44" i="2" s="1"/>
  <c r="Q44" i="1" s="1"/>
  <c r="Y44" i="2"/>
  <c r="Z44" i="2" s="1"/>
  <c r="AA43" i="2"/>
  <c r="AB43" i="2" s="1"/>
  <c r="Q43" i="1" s="1"/>
  <c r="Y43" i="2"/>
  <c r="Z43" i="2" s="1"/>
  <c r="AA42" i="2"/>
  <c r="AB42" i="2" s="1"/>
  <c r="Q42" i="1" s="1"/>
  <c r="S42" i="1" s="1"/>
  <c r="Y42" i="2"/>
  <c r="Z42" i="2" s="1"/>
  <c r="AA41" i="2"/>
  <c r="AB41" i="2" s="1"/>
  <c r="Q41" i="1" s="1"/>
  <c r="Y41" i="2"/>
  <c r="Z41" i="2" s="1"/>
  <c r="AA40" i="2"/>
  <c r="AB40" i="2" s="1"/>
  <c r="Q40" i="1" s="1"/>
  <c r="Y40" i="2"/>
  <c r="Z40" i="2" s="1"/>
  <c r="AA39" i="2"/>
  <c r="AB39" i="2" s="1"/>
  <c r="Q39" i="1" s="1"/>
  <c r="Y39" i="2"/>
  <c r="Z39" i="2" s="1"/>
  <c r="AA38" i="2"/>
  <c r="AB38" i="2" s="1"/>
  <c r="Q38" i="1" s="1"/>
  <c r="Y38" i="2"/>
  <c r="Z38" i="2" s="1"/>
  <c r="AA37" i="2"/>
  <c r="AB37" i="2" s="1"/>
  <c r="Q37" i="1" s="1"/>
  <c r="Y37" i="2"/>
  <c r="Z37" i="2" s="1"/>
  <c r="AA36" i="2"/>
  <c r="AB36" i="2" s="1"/>
  <c r="Q36" i="1" s="1"/>
  <c r="S36" i="1" s="1"/>
  <c r="Y36" i="2"/>
  <c r="Z36" i="2" s="1"/>
  <c r="AA35" i="2"/>
  <c r="AB35" i="2" s="1"/>
  <c r="Q35" i="1" s="1"/>
  <c r="Y35" i="2"/>
  <c r="Z35" i="2" s="1"/>
  <c r="AA34" i="2"/>
  <c r="AB34" i="2" s="1"/>
  <c r="Q34" i="1" s="1"/>
  <c r="Y34" i="2"/>
  <c r="Z34" i="2" s="1"/>
  <c r="AA33" i="2"/>
  <c r="AB33" i="2" s="1"/>
  <c r="Q33" i="1" s="1"/>
  <c r="Y33" i="2"/>
  <c r="Z33" i="2" s="1"/>
  <c r="AA32" i="2"/>
  <c r="AB32" i="2" s="1"/>
  <c r="Q32" i="1" s="1"/>
  <c r="Y32" i="2"/>
  <c r="Z32" i="2" s="1"/>
  <c r="AA31" i="2"/>
  <c r="AB31" i="2" s="1"/>
  <c r="Q31" i="1" s="1"/>
  <c r="Y31" i="2"/>
  <c r="Z31" i="2" s="1"/>
  <c r="AA30" i="2"/>
  <c r="AB30" i="2" s="1"/>
  <c r="Q30" i="1" s="1"/>
  <c r="Y30" i="2"/>
  <c r="Z30" i="2" s="1"/>
  <c r="AA29" i="2"/>
  <c r="AB29" i="2" s="1"/>
  <c r="Q29" i="1" s="1"/>
  <c r="Y29" i="2"/>
  <c r="Z29" i="2" s="1"/>
  <c r="AA28" i="2"/>
  <c r="AB28" i="2" s="1"/>
  <c r="Q28" i="1" s="1"/>
  <c r="Y28" i="2"/>
  <c r="Z28" i="2" s="1"/>
  <c r="AA27" i="2"/>
  <c r="AB27" i="2" s="1"/>
  <c r="Q27" i="1" s="1"/>
  <c r="Y27" i="2"/>
  <c r="AA26" i="2"/>
  <c r="AB26" i="2" s="1"/>
  <c r="Q26" i="1" s="1"/>
  <c r="Y26" i="2"/>
  <c r="Z26" i="2" s="1"/>
  <c r="AA25" i="2"/>
  <c r="AB25" i="2" s="1"/>
  <c r="Q25" i="1" s="1"/>
  <c r="Y25" i="2"/>
  <c r="Z25" i="2" s="1"/>
  <c r="AA24" i="2"/>
  <c r="AB24" i="2" s="1"/>
  <c r="Q24" i="1" s="1"/>
  <c r="Y24" i="2"/>
  <c r="AA23" i="2"/>
  <c r="AB23" i="2" s="1"/>
  <c r="Q23" i="1" s="1"/>
  <c r="S23" i="1" s="1"/>
  <c r="Y23" i="2"/>
  <c r="Z23" i="2" s="1"/>
  <c r="AA22" i="2"/>
  <c r="AB22" i="2" s="1"/>
  <c r="Q22" i="1" s="1"/>
  <c r="Y22" i="2"/>
  <c r="Z22" i="2" s="1"/>
  <c r="AA21" i="2"/>
  <c r="AB21" i="2" s="1"/>
  <c r="Q21" i="1" s="1"/>
  <c r="Y21" i="2"/>
  <c r="Z21" i="2" s="1"/>
  <c r="AA20" i="2"/>
  <c r="AB20" i="2" s="1"/>
  <c r="Q20" i="1" s="1"/>
  <c r="S20" i="1" s="1"/>
  <c r="Y20" i="2"/>
  <c r="Z20" i="2" s="1"/>
  <c r="AA19" i="2"/>
  <c r="AB19" i="2" s="1"/>
  <c r="Q19" i="1" s="1"/>
  <c r="S19" i="1" s="1"/>
  <c r="Y19" i="2"/>
  <c r="Z19" i="2" s="1"/>
  <c r="AA18" i="2"/>
  <c r="AB18" i="2" s="1"/>
  <c r="Q18" i="1" s="1"/>
  <c r="Y18" i="2"/>
  <c r="Z18" i="2" s="1"/>
  <c r="AA17" i="2"/>
  <c r="AB17" i="2" s="1"/>
  <c r="Q17" i="1" s="1"/>
  <c r="Y17" i="2"/>
  <c r="Z17" i="2" s="1"/>
  <c r="AA16" i="2"/>
  <c r="AB16" i="2" s="1"/>
  <c r="Q16" i="1" s="1"/>
  <c r="Y16" i="2"/>
  <c r="Z16" i="2" s="1"/>
  <c r="AA15" i="2"/>
  <c r="AB15" i="2" s="1"/>
  <c r="Q15" i="1" s="1"/>
  <c r="Y15" i="2"/>
  <c r="AA14" i="2"/>
  <c r="AB14" i="2" s="1"/>
  <c r="Q14" i="1" s="1"/>
  <c r="Y14" i="2"/>
  <c r="AA13" i="2"/>
  <c r="AB13" i="2" s="1"/>
  <c r="Q13" i="1" s="1"/>
  <c r="S13" i="1" s="1"/>
  <c r="Y13" i="2"/>
  <c r="Z13" i="2" s="1"/>
  <c r="AA12" i="2"/>
  <c r="AB12" i="2" s="1"/>
  <c r="Q12" i="1" s="1"/>
  <c r="Y12" i="2"/>
  <c r="Z12" i="2" s="1"/>
  <c r="AA11" i="2"/>
  <c r="AB11" i="2" s="1"/>
  <c r="Q11" i="1" s="1"/>
  <c r="S11" i="1" s="1"/>
  <c r="Y11" i="2"/>
  <c r="Z11" i="2" s="1"/>
  <c r="AA10" i="2"/>
  <c r="AB10" i="2" s="1"/>
  <c r="Q10" i="1" s="1"/>
  <c r="Y10" i="2"/>
  <c r="Z10" i="2" s="1"/>
  <c r="AA9" i="2"/>
  <c r="AB9" i="2" s="1"/>
  <c r="Q9" i="1" s="1"/>
  <c r="Y9" i="2"/>
  <c r="Z9" i="2" s="1"/>
  <c r="AA8" i="2"/>
  <c r="AB8" i="2" s="1"/>
  <c r="Q8" i="1" s="1"/>
  <c r="Y8" i="2"/>
  <c r="AA7" i="2"/>
  <c r="AB7" i="2" s="1"/>
  <c r="Q7" i="1" s="1"/>
  <c r="Y7" i="2"/>
  <c r="Z7" i="2" s="1"/>
  <c r="AA6" i="2"/>
  <c r="AB6" i="2" s="1"/>
  <c r="Q6" i="1" s="1"/>
  <c r="Y6" i="2"/>
  <c r="Z6" i="2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A5" i="2"/>
  <c r="AB5" i="2" s="1"/>
  <c r="Q5" i="1" s="1"/>
  <c r="Y5" i="2"/>
  <c r="Z5" i="2" s="1"/>
  <c r="P62" i="1"/>
  <c r="P61" i="1"/>
  <c r="P60" i="1"/>
  <c r="P59" i="1"/>
  <c r="C54" i="1"/>
  <c r="N53" i="1"/>
  <c r="M53" i="1"/>
  <c r="L53" i="1"/>
  <c r="K53" i="1"/>
  <c r="J53" i="1"/>
  <c r="I53" i="1"/>
  <c r="H53" i="1"/>
  <c r="V52" i="1"/>
  <c r="U52" i="1"/>
  <c r="N52" i="1"/>
  <c r="M52" i="1"/>
  <c r="L52" i="1"/>
  <c r="K52" i="1"/>
  <c r="J52" i="1"/>
  <c r="I52" i="1"/>
  <c r="H52" i="1"/>
  <c r="Z50" i="1"/>
  <c r="P50" i="1"/>
  <c r="O50" i="1"/>
  <c r="F50" i="1"/>
  <c r="Z49" i="1"/>
  <c r="P49" i="1"/>
  <c r="O49" i="1"/>
  <c r="F49" i="1"/>
  <c r="Z48" i="1"/>
  <c r="P48" i="1"/>
  <c r="O48" i="1"/>
  <c r="F48" i="1"/>
  <c r="Z47" i="1"/>
  <c r="T47" i="1"/>
  <c r="P47" i="1"/>
  <c r="O47" i="1"/>
  <c r="S47" i="1" s="1"/>
  <c r="F47" i="1"/>
  <c r="Z46" i="1"/>
  <c r="P46" i="1"/>
  <c r="O46" i="1"/>
  <c r="F46" i="1"/>
  <c r="Z45" i="1"/>
  <c r="T45" i="1"/>
  <c r="P45" i="1"/>
  <c r="O45" i="1"/>
  <c r="S45" i="1" s="1"/>
  <c r="F45" i="1"/>
  <c r="Z44" i="1"/>
  <c r="T44" i="1"/>
  <c r="P44" i="1"/>
  <c r="O44" i="1"/>
  <c r="S44" i="1" s="1"/>
  <c r="F44" i="1"/>
  <c r="Z43" i="1"/>
  <c r="T43" i="1"/>
  <c r="P43" i="1"/>
  <c r="O43" i="1"/>
  <c r="S43" i="1" s="1"/>
  <c r="F43" i="1"/>
  <c r="Z42" i="1"/>
  <c r="T42" i="1"/>
  <c r="P42" i="1"/>
  <c r="O42" i="1"/>
  <c r="F42" i="1"/>
  <c r="Z41" i="1"/>
  <c r="P41" i="1"/>
  <c r="O41" i="1"/>
  <c r="F41" i="1"/>
  <c r="Z40" i="1"/>
  <c r="O40" i="1"/>
  <c r="F40" i="1"/>
  <c r="Z39" i="1"/>
  <c r="P39" i="1"/>
  <c r="O39" i="1"/>
  <c r="F39" i="1"/>
  <c r="Z38" i="1"/>
  <c r="P38" i="1"/>
  <c r="O38" i="1"/>
  <c r="F38" i="1"/>
  <c r="Z37" i="1"/>
  <c r="P37" i="1"/>
  <c r="O37" i="1"/>
  <c r="F37" i="1"/>
  <c r="Z36" i="1"/>
  <c r="T36" i="1"/>
  <c r="F36" i="1"/>
  <c r="Z35" i="1"/>
  <c r="P35" i="1"/>
  <c r="O35" i="1"/>
  <c r="F35" i="1"/>
  <c r="Z34" i="1"/>
  <c r="P34" i="1"/>
  <c r="O34" i="1"/>
  <c r="F34" i="1"/>
  <c r="Z33" i="1"/>
  <c r="P33" i="1"/>
  <c r="O33" i="1"/>
  <c r="F33" i="1"/>
  <c r="Z32" i="1"/>
  <c r="P32" i="1"/>
  <c r="O32" i="1"/>
  <c r="F32" i="1"/>
  <c r="Z31" i="1"/>
  <c r="P31" i="1"/>
  <c r="O31" i="1"/>
  <c r="F31" i="1"/>
  <c r="Z30" i="1"/>
  <c r="P30" i="1"/>
  <c r="O30" i="1"/>
  <c r="F30" i="1"/>
  <c r="Z29" i="1"/>
  <c r="P29" i="1"/>
  <c r="O29" i="1"/>
  <c r="F29" i="1"/>
  <c r="Z28" i="1"/>
  <c r="P28" i="1"/>
  <c r="O28" i="1"/>
  <c r="F28" i="1"/>
  <c r="Z27" i="1"/>
  <c r="T27" i="1"/>
  <c r="P27" i="1"/>
  <c r="O27" i="1"/>
  <c r="S27" i="1" s="1"/>
  <c r="F27" i="1"/>
  <c r="Z26" i="1"/>
  <c r="T26" i="1"/>
  <c r="P26" i="1"/>
  <c r="O26" i="1"/>
  <c r="S26" i="1" s="1"/>
  <c r="F26" i="1"/>
  <c r="Z25" i="1"/>
  <c r="T25" i="1"/>
  <c r="P25" i="1"/>
  <c r="O25" i="1"/>
  <c r="S25" i="1" s="1"/>
  <c r="F25" i="1"/>
  <c r="Z24" i="1"/>
  <c r="P24" i="1"/>
  <c r="O24" i="1"/>
  <c r="F24" i="1"/>
  <c r="Z23" i="1"/>
  <c r="T23" i="1"/>
  <c r="F23" i="1"/>
  <c r="Z22" i="1"/>
  <c r="P22" i="1"/>
  <c r="O22" i="1"/>
  <c r="F22" i="1"/>
  <c r="Z21" i="1"/>
  <c r="T21" i="1"/>
  <c r="F21" i="1"/>
  <c r="Z20" i="1"/>
  <c r="T20" i="1"/>
  <c r="F20" i="1"/>
  <c r="Z19" i="1"/>
  <c r="T19" i="1"/>
  <c r="F19" i="1"/>
  <c r="Z18" i="1"/>
  <c r="T18" i="1"/>
  <c r="P18" i="1"/>
  <c r="O18" i="1"/>
  <c r="F18" i="1"/>
  <c r="Z17" i="1"/>
  <c r="T17" i="1"/>
  <c r="O17" i="1"/>
  <c r="F17" i="1"/>
  <c r="Z16" i="1"/>
  <c r="T16" i="1"/>
  <c r="P16" i="1"/>
  <c r="F16" i="1"/>
  <c r="Z15" i="1"/>
  <c r="T15" i="1"/>
  <c r="F15" i="1"/>
  <c r="Z14" i="1"/>
  <c r="T14" i="1"/>
  <c r="F14" i="1"/>
  <c r="Z13" i="1"/>
  <c r="T13" i="1"/>
  <c r="F13" i="1"/>
  <c r="Z12" i="1"/>
  <c r="T12" i="1"/>
  <c r="P12" i="1"/>
  <c r="O12" i="1"/>
  <c r="F12" i="1"/>
  <c r="Z11" i="1"/>
  <c r="T11" i="1"/>
  <c r="O11" i="1"/>
  <c r="F11" i="1"/>
  <c r="Z10" i="1"/>
  <c r="T10" i="1"/>
  <c r="F10" i="1"/>
  <c r="Z9" i="1"/>
  <c r="P9" i="1"/>
  <c r="O9" i="1"/>
  <c r="F9" i="1"/>
  <c r="Z8" i="1"/>
  <c r="T8" i="1"/>
  <c r="P8" i="1"/>
  <c r="O8" i="1"/>
  <c r="F8" i="1"/>
  <c r="Z7" i="1"/>
  <c r="P7" i="1"/>
  <c r="T7" i="1" s="1"/>
  <c r="O7" i="1"/>
  <c r="F7" i="1"/>
  <c r="Z6" i="1"/>
  <c r="T6" i="1"/>
  <c r="O6" i="1"/>
  <c r="F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Z5" i="1"/>
  <c r="T5" i="1"/>
  <c r="P5" i="1"/>
  <c r="O5" i="1"/>
  <c r="F5" i="1"/>
  <c r="P54" i="1" l="1"/>
  <c r="O54" i="1"/>
  <c r="M54" i="1"/>
  <c r="U54" i="1"/>
  <c r="N54" i="1"/>
  <c r="L54" i="1"/>
  <c r="K54" i="1"/>
  <c r="H54" i="1"/>
  <c r="I54" i="1"/>
  <c r="J54" i="1"/>
  <c r="P57" i="1"/>
  <c r="Q59" i="1" s="1"/>
  <c r="T50" i="1"/>
  <c r="S50" i="1"/>
  <c r="S49" i="1"/>
  <c r="T49" i="1"/>
  <c r="S48" i="1"/>
  <c r="T48" i="1"/>
  <c r="S46" i="1"/>
  <c r="T46" i="1"/>
  <c r="T41" i="1"/>
  <c r="S41" i="1"/>
  <c r="T40" i="1"/>
  <c r="S40" i="1"/>
  <c r="S39" i="1"/>
  <c r="T39" i="1"/>
  <c r="T38" i="1"/>
  <c r="S38" i="1"/>
  <c r="T37" i="1"/>
  <c r="S37" i="1"/>
  <c r="T35" i="1"/>
  <c r="S35" i="1"/>
  <c r="T34" i="1"/>
  <c r="S34" i="1"/>
  <c r="T33" i="1"/>
  <c r="S33" i="1"/>
  <c r="T32" i="1"/>
  <c r="S32" i="1"/>
  <c r="S31" i="1"/>
  <c r="T31" i="1"/>
  <c r="T30" i="1"/>
  <c r="S30" i="1"/>
  <c r="T29" i="1"/>
  <c r="S29" i="1"/>
  <c r="T28" i="1"/>
  <c r="S28" i="1"/>
  <c r="T24" i="1"/>
  <c r="S24" i="1"/>
  <c r="T22" i="1"/>
  <c r="S22" i="1"/>
  <c r="S9" i="1"/>
  <c r="T9" i="1"/>
  <c r="P53" i="1"/>
  <c r="P52" i="1"/>
  <c r="O53" i="1"/>
  <c r="S5" i="1"/>
  <c r="P58" i="1" s="1"/>
  <c r="O52" i="1"/>
  <c r="S18" i="1"/>
  <c r="S17" i="1"/>
  <c r="S16" i="1"/>
  <c r="S12" i="1"/>
  <c r="S8" i="1"/>
  <c r="S7" i="1"/>
  <c r="S6" i="1"/>
  <c r="Q58" i="1" l="1"/>
  <c r="P63" i="1"/>
  <c r="Q63" i="1" s="1"/>
</calcChain>
</file>

<file path=xl/sharedStrings.xml><?xml version="1.0" encoding="utf-8"?>
<sst xmlns="http://schemas.openxmlformats.org/spreadsheetml/2006/main" count="807" uniqueCount="328">
  <si>
    <t>Selected Topics on Optimization</t>
  </si>
  <si>
    <t>Fall 2025</t>
  </si>
  <si>
    <t>Homeworks</t>
  </si>
  <si>
    <t>Project</t>
  </si>
  <si>
    <t>Exams</t>
  </si>
  <si>
    <t>Final</t>
  </si>
  <si>
    <t>Mid-term</t>
  </si>
  <si>
    <t>Ord</t>
  </si>
  <si>
    <t>Extra</t>
  </si>
  <si>
    <t>Participation</t>
  </si>
  <si>
    <t>Op</t>
  </si>
  <si>
    <t>ID</t>
  </si>
  <si>
    <t>Name</t>
  </si>
  <si>
    <t>E-mail</t>
  </si>
  <si>
    <t>Team</t>
  </si>
  <si>
    <t>(A1) H1</t>
  </si>
  <si>
    <t>(A2) H2</t>
  </si>
  <si>
    <t>(A3) H3</t>
  </si>
  <si>
    <t>(A9) H4</t>
  </si>
  <si>
    <t>(A8) Proposal</t>
  </si>
  <si>
    <t>(A6) Oral</t>
  </si>
  <si>
    <t>(A5) Report</t>
  </si>
  <si>
    <t>(A4) MT</t>
  </si>
  <si>
    <t>(A7) ORD</t>
  </si>
  <si>
    <t>(A10) Attendance</t>
  </si>
  <si>
    <t>grade</t>
  </si>
  <si>
    <t>FundAct (*)</t>
  </si>
  <si>
    <t>(0-100)</t>
  </si>
  <si>
    <t>exam</t>
  </si>
  <si>
    <t>1T</t>
  </si>
  <si>
    <t>2T</t>
  </si>
  <si>
    <t>Nombre</t>
  </si>
  <si>
    <t>HW2</t>
  </si>
  <si>
    <t>ITS RODRIGUEZ RIVERA JOSE CARLOS</t>
  </si>
  <si>
    <t>B</t>
  </si>
  <si>
    <t>ITS ALMEDA ALVIZO IORI FERNANDO</t>
  </si>
  <si>
    <t>D</t>
  </si>
  <si>
    <t>NP</t>
  </si>
  <si>
    <t>NC</t>
  </si>
  <si>
    <t>ITS SUAREZ ALANIS LEON GABRIEL</t>
  </si>
  <si>
    <t>H</t>
  </si>
  <si>
    <t>ITS RODRIGUEZ PAZ ARTURO SALOMON</t>
  </si>
  <si>
    <t>s1-8</t>
  </si>
  <si>
    <t>ITS HERNANDEZ VILLEGAS JESUS OSVALDO</t>
  </si>
  <si>
    <t>G</t>
  </si>
  <si>
    <t>ITS ALARCON MARTINEZ ISRAEL EMILIANO</t>
  </si>
  <si>
    <t>No show</t>
  </si>
  <si>
    <t>X</t>
  </si>
  <si>
    <t>ITS ALVARADO GOMEZ GAEL ALBERTO</t>
  </si>
  <si>
    <t>F</t>
  </si>
  <si>
    <t>ITS CAMPOS TAMEZ MAURICIO</t>
  </si>
  <si>
    <t>E</t>
  </si>
  <si>
    <t>ITS LOPEZ LINCE ALDO DAVID</t>
  </si>
  <si>
    <t>ITS GUTIERREZ HERRERA ANDREA LIZETH</t>
  </si>
  <si>
    <t>ITS CONTRERAS DOMINGUEZ JAIME AZAHEL</t>
  </si>
  <si>
    <t>ITS GARCIA ARMENDARIZ FERNANDA VALERIA</t>
  </si>
  <si>
    <t>C</t>
  </si>
  <si>
    <t>s5-0</t>
  </si>
  <si>
    <t>ITS LEON MENDEZ DENZEL</t>
  </si>
  <si>
    <t>ITS SALDAÑA VAZQUEZ FELIPE DE JESUS</t>
  </si>
  <si>
    <t>s4-10</t>
  </si>
  <si>
    <t>ITS HERNANDEZ SANTACRUZ BIBIAN DENISSE</t>
  </si>
  <si>
    <t>A</t>
  </si>
  <si>
    <t>ITS GARCIA SANDOVAL YARELI CAROLINA</t>
  </si>
  <si>
    <t>K</t>
  </si>
  <si>
    <t>ITS MARTINEZ GONZALEZ ELIOT OBED</t>
  </si>
  <si>
    <t>ITS AGUIRRE DORANTES ADRIANA CONCEPCIÓN</t>
  </si>
  <si>
    <t>ITS CANTÚ VILLARREAL LUIS MARIO</t>
  </si>
  <si>
    <t>I</t>
  </si>
  <si>
    <t>ITS ESPINOSA ALMAGUER EMMANUEL GERARD</t>
  </si>
  <si>
    <t>ITS VAZQUEZ GUAJARDO ADRIAN</t>
  </si>
  <si>
    <t>J</t>
  </si>
  <si>
    <t>ITS CRUZ MARTINEZ LUCIANO</t>
  </si>
  <si>
    <t>ITS SILVA HERNANDEZ DANIEL ALEJANDRO</t>
  </si>
  <si>
    <t>s3-9</t>
  </si>
  <si>
    <t>ITS VINIEGRA AGUAYO OSCAR</t>
  </si>
  <si>
    <t>ITS PEREZ ROCHA CARLOS</t>
  </si>
  <si>
    <t>s6-9</t>
  </si>
  <si>
    <t>ITS VEGA LARA DIEGO ENRIQUE</t>
  </si>
  <si>
    <t>ITS LEAL BARAJAS JULIAN</t>
  </si>
  <si>
    <t>ITS LOPEZ MACIAS AXEL ALBERTO</t>
  </si>
  <si>
    <t>ITS TAPIA CHACON ERICK EMMANUEL</t>
  </si>
  <si>
    <t>ITS MARIN MENDOZA ANGEL ADRIAN</t>
  </si>
  <si>
    <t>ITS CARRASCO LOPEZ ISAAC</t>
  </si>
  <si>
    <t>ITS DIAZ MORALES BRAYAN</t>
  </si>
  <si>
    <t>ITS TIJERINA MIJARES FERNANDO</t>
  </si>
  <si>
    <t>ITS LOREDO PEREZ AXEL ARTURO</t>
  </si>
  <si>
    <t>ITS GUZMAN DIAZ ROBERTO</t>
  </si>
  <si>
    <t>ITS GONZALEZ CELEDONIO JAVIER ALEXIS</t>
  </si>
  <si>
    <t>ITS NUÑEZ SERNA ELIAS EMMANUEL</t>
  </si>
  <si>
    <t>ITS HERNANDEZ HERNANDEZ DENNISSE YAZMIN</t>
  </si>
  <si>
    <t>ITS TORRES VALADEZ CIELO MIRANDA</t>
  </si>
  <si>
    <t>ITS GALVAN VILLANUEVA JONATHAN FRANCISCO</t>
  </si>
  <si>
    <t>s2-10</t>
  </si>
  <si>
    <t>ITS GALLEGOS SANCHEZ SONIA ARLETH</t>
  </si>
  <si>
    <t>ITS LOPEZ FLORES OSMAND OZIEL</t>
  </si>
  <si>
    <t>ITS LOPEZ PEREZ JAVIER</t>
  </si>
  <si>
    <t>s7-8</t>
  </si>
  <si>
    <t>ITS LEON LEAL MARCELO ANDRE</t>
  </si>
  <si>
    <t>ITS FLORES FERNANDEZ OSCAR</t>
  </si>
  <si>
    <t>ITS MENA PEREZ JAVIER ALEJANDRO</t>
  </si>
  <si>
    <t>Grade average - ALL students (0-100 scale)</t>
  </si>
  <si>
    <t>NC = No califica (does not qualify)</t>
  </si>
  <si>
    <t>Grade average - Attending students only (0-100 scale)</t>
  </si>
  <si>
    <t>Total=</t>
  </si>
  <si>
    <t>Responsability average</t>
  </si>
  <si>
    <t>A1</t>
  </si>
  <si>
    <t>A2</t>
  </si>
  <si>
    <t>A3</t>
  </si>
  <si>
    <t>A6</t>
  </si>
  <si>
    <t>A5</t>
  </si>
  <si>
    <t>A4</t>
  </si>
  <si>
    <t>A7</t>
  </si>
  <si>
    <t>(*) Fundamental activities: (A1)-(A7)</t>
  </si>
  <si>
    <t>First Half</t>
  </si>
  <si>
    <t>(*) Actividades fundamentales: (A1)-(A7)</t>
  </si>
  <si>
    <t>HW1</t>
  </si>
  <si>
    <t>Optimization questionare</t>
  </si>
  <si>
    <t>Number</t>
  </si>
  <si>
    <t>%</t>
  </si>
  <si>
    <t xml:space="preserve">Must have at least 5 out of 7 to earn right </t>
  </si>
  <si>
    <t>Nothing</t>
  </si>
  <si>
    <t xml:space="preserve">Debe tener al menos 5 de 7 para tener derecho </t>
  </si>
  <si>
    <t>Coding of heuristics for the KP</t>
  </si>
  <si>
    <t>Students</t>
  </si>
  <si>
    <t>to take extraordinary exam</t>
  </si>
  <si>
    <t>a extraordinario</t>
  </si>
  <si>
    <t>HW3</t>
  </si>
  <si>
    <t>Nearest-insertion for TSP</t>
  </si>
  <si>
    <t>ORD-Approved</t>
  </si>
  <si>
    <t>Second half</t>
  </si>
  <si>
    <t>HW4</t>
  </si>
  <si>
    <t>Application of 2-OPT for the TSP</t>
  </si>
  <si>
    <t>ORD-NP</t>
  </si>
  <si>
    <t>Project Problem</t>
  </si>
  <si>
    <t>talk</t>
  </si>
  <si>
    <t>codes</t>
  </si>
  <si>
    <t>report</t>
  </si>
  <si>
    <t>EXT-Approved</t>
  </si>
  <si>
    <t>T1 -&gt;</t>
  </si>
  <si>
    <t>TeamA</t>
  </si>
  <si>
    <t>PCP</t>
  </si>
  <si>
    <t>ok</t>
  </si>
  <si>
    <t>EXT-NP</t>
  </si>
  <si>
    <t>T2 -&gt;</t>
  </si>
  <si>
    <t>TeamB</t>
  </si>
  <si>
    <t>MCLP</t>
  </si>
  <si>
    <t>EXT-NC</t>
  </si>
  <si>
    <t>T3 -&gt;</t>
  </si>
  <si>
    <t>TeamC</t>
  </si>
  <si>
    <t>CCP</t>
  </si>
  <si>
    <t>Total-Approved</t>
  </si>
  <si>
    <t>T4 -&gt;</t>
  </si>
  <si>
    <t>TeamD</t>
  </si>
  <si>
    <t>CPMP</t>
  </si>
  <si>
    <t>T5 -&gt;</t>
  </si>
  <si>
    <t>TeamE</t>
  </si>
  <si>
    <t>PMP</t>
  </si>
  <si>
    <t>Pseudocodigo de BL (estrategia "FirstFound")</t>
  </si>
  <si>
    <t>Files:</t>
  </si>
  <si>
    <t>T6 -&gt;</t>
  </si>
  <si>
    <t>TeamF</t>
  </si>
  <si>
    <t>CPCP</t>
  </si>
  <si>
    <t>S1) highest approved (ORD)</t>
  </si>
  <si>
    <t>T7 -&gt;</t>
  </si>
  <si>
    <t>TeamG</t>
  </si>
  <si>
    <t>S2) lowest approved (ORD)</t>
  </si>
  <si>
    <t>T8 -&gt;</t>
  </si>
  <si>
    <t>TeamH</t>
  </si>
  <si>
    <t>QAP</t>
  </si>
  <si>
    <t>S3) highest below 70 (ORD), with right to take EXTRA</t>
  </si>
  <si>
    <t>T9 -&gt;</t>
  </si>
  <si>
    <t>TeamI</t>
  </si>
  <si>
    <t>PDP</t>
  </si>
  <si>
    <t>S4) lowest below 70 (ORD), with right to take EXTRA</t>
  </si>
  <si>
    <t>T10 -&gt;</t>
  </si>
  <si>
    <t>TeamJ</t>
  </si>
  <si>
    <t>MKP</t>
  </si>
  <si>
    <t>T11 -&gt;</t>
  </si>
  <si>
    <t>TeamK</t>
  </si>
  <si>
    <t>GAP</t>
  </si>
  <si>
    <t>T12 -&gt;</t>
  </si>
  <si>
    <t>TeamX</t>
  </si>
  <si>
    <t>nope</t>
  </si>
  <si>
    <t>-</t>
  </si>
  <si>
    <t>Catalogue</t>
  </si>
  <si>
    <t>Capacitated Clustering Problem</t>
  </si>
  <si>
    <t>Capacitated p-Center Problem</t>
  </si>
  <si>
    <t>Capacitated p-Median Problem</t>
  </si>
  <si>
    <t>Generalized Assignment Problem</t>
  </si>
  <si>
    <t>Maximum Covering Location Problem</t>
  </si>
  <si>
    <t>Multiple Knapsack Problem</t>
  </si>
  <si>
    <t>p-Center Problem</t>
  </si>
  <si>
    <t>p-Dispersion Problem</t>
  </si>
  <si>
    <t>p-Median Problem</t>
  </si>
  <si>
    <t>Quadratic Assignment Problem</t>
  </si>
  <si>
    <t>RCPSP</t>
  </si>
  <si>
    <t>Resource Constrained Project Scheduling Problem</t>
  </si>
  <si>
    <t>TWTSP</t>
  </si>
  <si>
    <t>Total Weighted Tardiness Scheduling Problem</t>
  </si>
  <si>
    <t>WNTJSP</t>
  </si>
  <si>
    <t>Single-machine weighted number of tardy jobs scheduling problem</t>
  </si>
  <si>
    <t xml:space="preserve"> </t>
  </si>
  <si>
    <t>Attendance (1=Y,  0=N)</t>
  </si>
  <si>
    <t>Aug</t>
  </si>
  <si>
    <t>Sep</t>
  </si>
  <si>
    <t>Ex1</t>
  </si>
  <si>
    <t>Oct</t>
  </si>
  <si>
    <t>Edu</t>
  </si>
  <si>
    <t>Nov</t>
  </si>
  <si>
    <t>ExF</t>
  </si>
  <si>
    <t>Attendance</t>
  </si>
  <si>
    <t>UANL-ID</t>
  </si>
  <si>
    <t>Subscribed to FIME_TSO</t>
  </si>
  <si>
    <t>Nickname</t>
  </si>
  <si>
    <t>05</t>
  </si>
  <si>
    <t>12</t>
  </si>
  <si>
    <t>02</t>
  </si>
  <si>
    <t>09</t>
  </si>
  <si>
    <t>23</t>
  </si>
  <si>
    <t>07</t>
  </si>
  <si>
    <t>04</t>
  </si>
  <si>
    <t>24</t>
  </si>
  <si>
    <t>Count</t>
  </si>
  <si>
    <t>Faltas</t>
  </si>
  <si>
    <t>Rate</t>
  </si>
  <si>
    <t>5% Bonus</t>
  </si>
  <si>
    <t>jose.rodriguezrv@uanl.edu.mx</t>
  </si>
  <si>
    <t>Carlos</t>
  </si>
  <si>
    <t>iori.almedalv@uanl.edu.mx</t>
  </si>
  <si>
    <t>Iori</t>
  </si>
  <si>
    <t>leon.suareza@uanl.edu.mx</t>
  </si>
  <si>
    <t>Gabriel</t>
  </si>
  <si>
    <t>arturo.rodriguezpz@uanl.edu.mx</t>
  </si>
  <si>
    <t>Salo</t>
  </si>
  <si>
    <t>lgsus.hernandez81@gmail.com</t>
  </si>
  <si>
    <t>Jesus</t>
  </si>
  <si>
    <t>s</t>
  </si>
  <si>
    <t>gael.alvaradogmz@uanl.edu.mx</t>
  </si>
  <si>
    <t>Gael</t>
  </si>
  <si>
    <t>camposmauricio820@gmail.com</t>
  </si>
  <si>
    <t>Mauricio</t>
  </si>
  <si>
    <t>aldolopezlnc@gmail.com</t>
  </si>
  <si>
    <t>Aldo</t>
  </si>
  <si>
    <t>Jaime</t>
  </si>
  <si>
    <t>fernanda.garciarmn@uanl.edu.mx</t>
  </si>
  <si>
    <t>Fer</t>
  </si>
  <si>
    <t>denzel.leonmnd@uanl.edu.mx</t>
  </si>
  <si>
    <t>Washi</t>
  </si>
  <si>
    <t>tm.1b.nl28@gmail.com</t>
  </si>
  <si>
    <t>Felipe</t>
  </si>
  <si>
    <t>denissehdz2912@gmail.com</t>
  </si>
  <si>
    <t>Bibian</t>
  </si>
  <si>
    <t>yareli16sandoval@gmail.com</t>
  </si>
  <si>
    <t>Yareli</t>
  </si>
  <si>
    <t>Eliot</t>
  </si>
  <si>
    <t>dorantesadriana7@gmail.com</t>
  </si>
  <si>
    <t>Adriana</t>
  </si>
  <si>
    <t>lmcantuv@icloud.com</t>
  </si>
  <si>
    <t>Luis</t>
  </si>
  <si>
    <t>emmanuel.gerardo52@gmail.com</t>
  </si>
  <si>
    <t>Emmanuel</t>
  </si>
  <si>
    <t>adrian.vazquezgj@uanl.edu.mx</t>
  </si>
  <si>
    <t>Adrian</t>
  </si>
  <si>
    <t>luccraft13@gmail.com</t>
  </si>
  <si>
    <t>Luciano</t>
  </si>
  <si>
    <t>danyproyolo@gmail.com</t>
  </si>
  <si>
    <t>Daniel</t>
  </si>
  <si>
    <t>oscarviniegra123@gmail.com</t>
  </si>
  <si>
    <t>Oscar</t>
  </si>
  <si>
    <t>carlos.perezr@uanl.edu.mx</t>
  </si>
  <si>
    <t>henryqvela720@gmail.com</t>
  </si>
  <si>
    <t>Enrique</t>
  </si>
  <si>
    <t>julioplkcoyotl@gmail.com</t>
  </si>
  <si>
    <t>Julian</t>
  </si>
  <si>
    <t>aalm2005@gmail.com</t>
  </si>
  <si>
    <t>Axel</t>
  </si>
  <si>
    <t>ericktapiajr@gmail.com</t>
  </si>
  <si>
    <t>Erick</t>
  </si>
  <si>
    <t>angeladrianmm23@hotmail.com</t>
  </si>
  <si>
    <t>isaaccarrascol6@gmail.com</t>
  </si>
  <si>
    <t>Isaac</t>
  </si>
  <si>
    <t>diazmoralesbrayan020@gmail.com</t>
  </si>
  <si>
    <t>Brayan</t>
  </si>
  <si>
    <t>fernando.tijerinam@uanl.edu.mx</t>
  </si>
  <si>
    <t>axel.ldpz@gmail.com</t>
  </si>
  <si>
    <t>rguzman_27@outlook.com</t>
  </si>
  <si>
    <t>Robe</t>
  </si>
  <si>
    <t>javijavier118@gmail.com</t>
  </si>
  <si>
    <t>Javier</t>
  </si>
  <si>
    <t>elias.nserna@gmail.com</t>
  </si>
  <si>
    <t>Elias</t>
  </si>
  <si>
    <t>dennissehernandez37@gmail.com</t>
  </si>
  <si>
    <t>Dennisse</t>
  </si>
  <si>
    <t>cielomiranda2003@hotmail.com</t>
  </si>
  <si>
    <t>Cielo</t>
  </si>
  <si>
    <t>jonaga30@gmail.com</t>
  </si>
  <si>
    <t>Jona</t>
  </si>
  <si>
    <t>sonia.gallegosnch@uanl.edu.mx</t>
  </si>
  <si>
    <t>Sonia</t>
  </si>
  <si>
    <t>osmand.lopezflr@uanl.edu.mx</t>
  </si>
  <si>
    <t>Osmand</t>
  </si>
  <si>
    <t>xavi.lp27@gmail.com</t>
  </si>
  <si>
    <t>Xavi</t>
  </si>
  <si>
    <t>marcelo_andre2003@hotmail.com</t>
  </si>
  <si>
    <t>Marcelo</t>
  </si>
  <si>
    <t>oscar.floresfrn@uanl.edu.mx</t>
  </si>
  <si>
    <t>javimenap1118@gmail.com</t>
  </si>
  <si>
    <t>S=Sick</t>
  </si>
  <si>
    <t>J=justified</t>
  </si>
  <si>
    <t>Remarks</t>
  </si>
  <si>
    <t>Remarks on HW3</t>
  </si>
  <si>
    <t>You failed to provide step by step computation details as requested. Didnt show graphs in EACH iteration. You must provide detail on how you compute greedy functions at each iteration.</t>
  </si>
  <si>
    <t>Didnt show graphs in EACH iteration as requested.</t>
  </si>
  <si>
    <t>Didnt show graphs.</t>
  </si>
  <si>
    <t>You must provide detail on how you compute greedy functions at each iteration</t>
  </si>
  <si>
    <t xml:space="preserve">You must provide detail on how you compute greedy functions at each iteration </t>
  </si>
  <si>
    <t>Something wrong with the NearIns heur, you are not showing subtours in each iteration</t>
  </si>
  <si>
    <t xml:space="preserve">You must provide detail on how you compute greedy functions at each iteration. You must provide detail on how you compute greedy functions at each iteration </t>
  </si>
  <si>
    <t>You failed to provide step by step computation details in NN heur as requested. Didnt show graphs. You must provide detail on how you compute greedy functions at each iteration.</t>
  </si>
  <si>
    <t>You failed to provide step by step computation details as requested. You must provide detail on how you compute greedy functions at each iteration.</t>
  </si>
  <si>
    <t>You only did the NearIns heuristic</t>
  </si>
  <si>
    <t>Explain it better, a bit confusing</t>
  </si>
  <si>
    <t>Remarks on HW4</t>
  </si>
  <si>
    <t>(A3) H4</t>
  </si>
  <si>
    <t>You are missing too many moves per iteration</t>
  </si>
  <si>
    <t>Good</t>
  </si>
  <si>
    <t>You are missing too many moves per iteration, and not showuing all computations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</si>
</sst>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24" x14ac:knownFonts="1">
    <font>
      <sz val="10"/>
      <color rgb="FF000000"/>
      <name val="Arial"/>
      <scheme val="minor"/>
    </font>
    <font>
      <sz val="7"/>
      <color theme="1"/>
      <name val="Arial"/>
      <scheme val="minor"/>
    </font>
    <font>
      <b/>
      <sz val="9"/>
      <color theme="1"/>
      <name val="Arial"/>
      <scheme val="minor"/>
    </font>
    <font>
      <sz val="9"/>
      <color theme="1"/>
      <name val="Arial"/>
      <scheme val="minor"/>
    </font>
    <font>
      <sz val="8"/>
      <color theme="1"/>
      <name val="Arial"/>
      <scheme val="minor"/>
    </font>
    <font>
      <b/>
      <sz val="9"/>
      <color rgb="FF980000"/>
      <name val="Arial"/>
      <scheme val="minor"/>
    </font>
    <font>
      <b/>
      <sz val="9"/>
      <color rgb="FFCC0000"/>
      <name val="Arial"/>
      <scheme val="minor"/>
    </font>
    <font>
      <b/>
      <sz val="8"/>
      <color rgb="FFCC0000"/>
      <name val="Arial"/>
      <scheme val="minor"/>
    </font>
    <font>
      <b/>
      <sz val="8"/>
      <color theme="1"/>
      <name val="Arial"/>
      <scheme val="minor"/>
    </font>
    <font>
      <sz val="9"/>
      <color rgb="FF1155CC"/>
      <name val="Arial"/>
      <scheme val="minor"/>
    </font>
    <font>
      <sz val="9"/>
      <color rgb="FF000000"/>
      <name val="Arial"/>
      <scheme val="minor"/>
    </font>
    <font>
      <sz val="9"/>
      <color rgb="FF990000"/>
      <name val="Arial"/>
      <scheme val="minor"/>
    </font>
    <font>
      <sz val="9"/>
      <color rgb="FFCC0000"/>
      <name val="Arial"/>
      <scheme val="minor"/>
    </font>
    <font>
      <sz val="10"/>
      <color theme="1"/>
      <name val="Arial"/>
    </font>
    <font>
      <sz val="9"/>
      <color rgb="FF0000FF"/>
      <name val="Arial"/>
      <scheme val="minor"/>
    </font>
    <font>
      <sz val="10"/>
      <color theme="1"/>
      <name val="Arial"/>
      <scheme val="minor"/>
    </font>
    <font>
      <b/>
      <sz val="9"/>
      <color theme="1"/>
      <name val="Arial"/>
    </font>
    <font>
      <sz val="9"/>
      <color theme="1"/>
      <name val="Arial"/>
    </font>
    <font>
      <sz val="9"/>
      <color rgb="FFFFFFFF"/>
      <name val="Arial"/>
      <scheme val="minor"/>
    </font>
    <font>
      <sz val="8"/>
      <color theme="1"/>
      <name val="Arial"/>
    </font>
    <font>
      <sz val="9"/>
      <color rgb="FFFFFFFF"/>
      <name val="Arial"/>
    </font>
    <font>
      <sz val="9"/>
      <color rgb="FFCC0000"/>
      <name val="Arial"/>
    </font>
    <font>
      <sz val="7"/>
      <color theme="1"/>
      <name val="Arial"/>
    </font>
    <font>
      <sz val="9"/>
      <color theme="1"/>
      <name val="Arial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6B26B"/>
        <bgColor rgb="FFF6B26B"/>
      </patternFill>
    </fill>
    <fill>
      <patternFill patternType="solid">
        <fgColor rgb="FF9FC5E8"/>
        <bgColor rgb="FF9FC5E8"/>
      </patternFill>
    </fill>
    <fill>
      <patternFill patternType="solid">
        <fgColor rgb="FFB6D7A8"/>
        <bgColor rgb="FFB6D7A8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FFF2CC"/>
        <bgColor rgb="FFFFF2CC"/>
      </patternFill>
    </fill>
    <fill>
      <patternFill patternType="solid">
        <fgColor rgb="FFFFEA96"/>
        <bgColor rgb="FFFFEA96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F9CB9C"/>
        <bgColor rgb="FFF9CB9C"/>
      </patternFill>
    </fill>
    <fill>
      <patternFill patternType="solid">
        <fgColor rgb="FFEAD1DC"/>
        <bgColor rgb="FFEAD1DC"/>
      </patternFill>
    </fill>
    <fill>
      <patternFill patternType="solid">
        <fgColor rgb="FF366092"/>
        <bgColor rgb="FF366092"/>
      </patternFill>
    </fill>
    <fill>
      <patternFill patternType="solid">
        <fgColor rgb="FFDCE6F1"/>
        <bgColor rgb="FFDCE6F1"/>
      </patternFill>
    </fill>
    <fill>
      <patternFill patternType="solid">
        <fgColor rgb="FFB8CCE4"/>
        <bgColor rgb="FFB8CCE4"/>
      </patternFill>
    </fill>
    <fill>
      <patternFill patternType="solid">
        <fgColor rgb="FF999999"/>
        <bgColor rgb="FF999999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/>
    <xf numFmtId="0" fontId="3" fillId="3" borderId="0" xfId="0" applyFont="1" applyFill="1"/>
    <xf numFmtId="0" fontId="2" fillId="4" borderId="0" xfId="0" applyFont="1" applyFill="1"/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1" fontId="2" fillId="6" borderId="0" xfId="0" applyNumberFormat="1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0" xfId="0" applyFont="1" applyFill="1"/>
    <xf numFmtId="9" fontId="3" fillId="5" borderId="0" xfId="0" applyNumberFormat="1" applyFont="1" applyFill="1" applyAlignment="1">
      <alignment horizontal="center"/>
    </xf>
    <xf numFmtId="9" fontId="3" fillId="3" borderId="0" xfId="0" applyNumberFormat="1" applyFont="1" applyFill="1" applyAlignment="1">
      <alignment horizontal="center"/>
    </xf>
    <xf numFmtId="9" fontId="3" fillId="4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" fontId="3" fillId="7" borderId="0" xfId="0" applyNumberFormat="1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7" fillId="5" borderId="0" xfId="0" applyFont="1" applyFill="1" applyAlignment="1">
      <alignment horizontal="center"/>
    </xf>
    <xf numFmtId="0" fontId="2" fillId="5" borderId="0" xfId="0" applyFont="1" applyFill="1"/>
    <xf numFmtId="0" fontId="3" fillId="4" borderId="0" xfId="0" applyFont="1" applyFill="1" applyAlignment="1">
      <alignment horizontal="left"/>
    </xf>
    <xf numFmtId="0" fontId="8" fillId="5" borderId="0" xfId="0" applyFont="1" applyFill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0" fontId="3" fillId="8" borderId="0" xfId="0" applyFont="1" applyFill="1"/>
    <xf numFmtId="0" fontId="3" fillId="9" borderId="0" xfId="0" applyFont="1" applyFill="1" applyAlignment="1">
      <alignment horizontal="center"/>
    </xf>
    <xf numFmtId="164" fontId="3" fillId="10" borderId="0" xfId="0" applyNumberFormat="1" applyFont="1" applyFill="1"/>
    <xf numFmtId="164" fontId="9" fillId="10" borderId="0" xfId="0" applyNumberFormat="1" applyFont="1" applyFill="1"/>
    <xf numFmtId="164" fontId="10" fillId="10" borderId="0" xfId="0" applyNumberFormat="1" applyFont="1" applyFill="1"/>
    <xf numFmtId="164" fontId="11" fillId="10" borderId="0" xfId="0" applyNumberFormat="1" applyFont="1" applyFill="1"/>
    <xf numFmtId="164" fontId="10" fillId="11" borderId="0" xfId="0" applyNumberFormat="1" applyFont="1" applyFill="1"/>
    <xf numFmtId="164" fontId="3" fillId="11" borderId="0" xfId="0" applyNumberFormat="1" applyFont="1" applyFill="1"/>
    <xf numFmtId="0" fontId="3" fillId="11" borderId="0" xfId="0" applyFont="1" applyFill="1" applyAlignment="1">
      <alignment horizontal="center"/>
    </xf>
    <xf numFmtId="1" fontId="2" fillId="8" borderId="0" xfId="0" applyNumberFormat="1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1" fontId="3" fillId="12" borderId="0" xfId="0" applyNumberFormat="1" applyFont="1" applyFill="1" applyAlignment="1">
      <alignment horizontal="center"/>
    </xf>
    <xf numFmtId="0" fontId="6" fillId="6" borderId="0" xfId="0" applyFont="1" applyFill="1" applyAlignment="1">
      <alignment horizontal="center"/>
    </xf>
    <xf numFmtId="164" fontId="11" fillId="11" borderId="0" xfId="0" applyNumberFormat="1" applyFont="1" applyFill="1"/>
    <xf numFmtId="1" fontId="6" fillId="8" borderId="0" xfId="0" applyNumberFormat="1" applyFont="1" applyFill="1" applyAlignment="1">
      <alignment horizontal="center"/>
    </xf>
    <xf numFmtId="1" fontId="12" fillId="12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164" fontId="3" fillId="13" borderId="0" xfId="0" applyNumberFormat="1" applyFont="1" applyFill="1"/>
    <xf numFmtId="0" fontId="10" fillId="0" borderId="0" xfId="0" applyFont="1" applyAlignment="1">
      <alignment horizontal="center"/>
    </xf>
    <xf numFmtId="0" fontId="3" fillId="14" borderId="0" xfId="0" applyFont="1" applyFill="1" applyAlignment="1">
      <alignment horizontal="center"/>
    </xf>
    <xf numFmtId="164" fontId="11" fillId="15" borderId="0" xfId="0" applyNumberFormat="1" applyFont="1" applyFill="1"/>
    <xf numFmtId="0" fontId="13" fillId="0" borderId="0" xfId="0" applyFont="1"/>
    <xf numFmtId="0" fontId="12" fillId="9" borderId="0" xfId="0" applyFont="1" applyFill="1" applyAlignment="1">
      <alignment horizontal="center"/>
    </xf>
    <xf numFmtId="164" fontId="14" fillId="10" borderId="0" xfId="0" applyNumberFormat="1" applyFont="1" applyFill="1"/>
    <xf numFmtId="0" fontId="1" fillId="8" borderId="1" xfId="0" applyFont="1" applyFill="1" applyBorder="1" applyAlignment="1">
      <alignment horizontal="center"/>
    </xf>
    <xf numFmtId="0" fontId="1" fillId="8" borderId="1" xfId="0" applyFont="1" applyFill="1" applyBorder="1"/>
    <xf numFmtId="0" fontId="3" fillId="8" borderId="1" xfId="0" applyFont="1" applyFill="1" applyBorder="1"/>
    <xf numFmtId="0" fontId="3" fillId="9" borderId="1" xfId="0" applyFont="1" applyFill="1" applyBorder="1" applyAlignment="1">
      <alignment horizontal="center"/>
    </xf>
    <xf numFmtId="164" fontId="3" fillId="10" borderId="1" xfId="0" applyNumberFormat="1" applyFont="1" applyFill="1" applyBorder="1"/>
    <xf numFmtId="164" fontId="3" fillId="11" borderId="1" xfId="0" applyNumberFormat="1" applyFont="1" applyFill="1" applyBorder="1"/>
    <xf numFmtId="0" fontId="3" fillId="11" borderId="1" xfId="0" applyFont="1" applyFill="1" applyBorder="1" applyAlignment="1">
      <alignment horizontal="center"/>
    </xf>
    <xf numFmtId="0" fontId="3" fillId="16" borderId="1" xfId="0" applyFont="1" applyFill="1" applyBorder="1"/>
    <xf numFmtId="1" fontId="2" fillId="8" borderId="1" xfId="0" applyNumberFormat="1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1" fontId="3" fillId="12" borderId="1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16" borderId="0" xfId="0" applyFont="1" applyFill="1"/>
    <xf numFmtId="0" fontId="2" fillId="17" borderId="0" xfId="0" applyFont="1" applyFill="1"/>
    <xf numFmtId="1" fontId="3" fillId="17" borderId="0" xfId="0" applyNumberFormat="1" applyFont="1" applyFill="1"/>
    <xf numFmtId="0" fontId="4" fillId="0" borderId="0" xfId="0" applyFont="1" applyAlignment="1">
      <alignment horizontal="center"/>
    </xf>
    <xf numFmtId="165" fontId="3" fillId="17" borderId="0" xfId="0" applyNumberFormat="1" applyFont="1" applyFill="1"/>
    <xf numFmtId="0" fontId="2" fillId="18" borderId="0" xfId="0" applyFont="1" applyFill="1"/>
    <xf numFmtId="0" fontId="3" fillId="18" borderId="0" xfId="0" applyFont="1" applyFill="1" applyAlignment="1">
      <alignment horizontal="center"/>
    </xf>
    <xf numFmtId="9" fontId="3" fillId="17" borderId="0" xfId="0" applyNumberFormat="1" applyFont="1" applyFill="1"/>
    <xf numFmtId="0" fontId="2" fillId="0" borderId="0" xfId="0" applyFont="1" applyAlignment="1">
      <alignment horizontal="left"/>
    </xf>
    <xf numFmtId="0" fontId="2" fillId="19" borderId="0" xfId="0" applyFont="1" applyFill="1" applyAlignment="1">
      <alignment horizontal="center"/>
    </xf>
    <xf numFmtId="0" fontId="3" fillId="7" borderId="0" xfId="0" applyFont="1" applyFill="1" applyAlignment="1">
      <alignment horizontal="left"/>
    </xf>
    <xf numFmtId="0" fontId="4" fillId="7" borderId="0" xfId="0" applyFont="1" applyFill="1"/>
    <xf numFmtId="0" fontId="2" fillId="19" borderId="0" xfId="0" applyFont="1" applyFill="1"/>
    <xf numFmtId="0" fontId="3" fillId="19" borderId="0" xfId="0" applyFont="1" applyFill="1"/>
    <xf numFmtId="0" fontId="3" fillId="15" borderId="0" xfId="0" applyFont="1" applyFill="1"/>
    <xf numFmtId="0" fontId="3" fillId="15" borderId="0" xfId="0" applyFont="1" applyFill="1" applyAlignment="1">
      <alignment horizontal="center"/>
    </xf>
    <xf numFmtId="166" fontId="3" fillId="15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3" fillId="2" borderId="0" xfId="0" applyFont="1" applyFill="1"/>
    <xf numFmtId="0" fontId="3" fillId="7" borderId="0" xfId="0" applyFont="1" applyFill="1"/>
    <xf numFmtId="0" fontId="3" fillId="8" borderId="0" xfId="0" applyFont="1" applyFill="1" applyAlignment="1">
      <alignment horizontal="center"/>
    </xf>
    <xf numFmtId="0" fontId="3" fillId="8" borderId="0" xfId="0" applyFont="1" applyFill="1" applyAlignment="1">
      <alignment horizontal="left"/>
    </xf>
    <xf numFmtId="0" fontId="3" fillId="20" borderId="0" xfId="0" applyFont="1" applyFill="1" applyAlignment="1">
      <alignment horizontal="left"/>
    </xf>
    <xf numFmtId="0" fontId="15" fillId="20" borderId="0" xfId="0" applyFont="1" applyFill="1" applyAlignment="1">
      <alignment horizontal="center"/>
    </xf>
    <xf numFmtId="0" fontId="3" fillId="20" borderId="0" xfId="0" applyFont="1" applyFill="1"/>
    <xf numFmtId="0" fontId="3" fillId="20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6" fillId="8" borderId="2" xfId="0" applyFont="1" applyFill="1" applyBorder="1"/>
    <xf numFmtId="1" fontId="3" fillId="8" borderId="0" xfId="0" applyNumberFormat="1" applyFont="1" applyFill="1" applyAlignment="1">
      <alignment horizontal="center"/>
    </xf>
    <xf numFmtId="0" fontId="17" fillId="8" borderId="2" xfId="0" applyFont="1" applyFill="1" applyBorder="1"/>
    <xf numFmtId="0" fontId="15" fillId="8" borderId="0" xfId="0" applyFont="1" applyFill="1" applyAlignment="1">
      <alignment horizontal="center"/>
    </xf>
    <xf numFmtId="0" fontId="15" fillId="20" borderId="0" xfId="0" applyFont="1" applyFill="1"/>
    <xf numFmtId="0" fontId="3" fillId="17" borderId="0" xfId="0" applyFont="1" applyFill="1"/>
    <xf numFmtId="0" fontId="3" fillId="17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8" fillId="0" borderId="0" xfId="0" applyFont="1"/>
    <xf numFmtId="0" fontId="18" fillId="0" borderId="0" xfId="0" applyFont="1"/>
    <xf numFmtId="0" fontId="3" fillId="0" borderId="0" xfId="0" applyFont="1" applyAlignment="1">
      <alignment horizontal="right"/>
    </xf>
    <xf numFmtId="0" fontId="17" fillId="0" borderId="0" xfId="0" applyFont="1"/>
    <xf numFmtId="0" fontId="17" fillId="4" borderId="0" xfId="0" applyFont="1" applyFill="1"/>
    <xf numFmtId="0" fontId="19" fillId="4" borderId="0" xfId="0" applyFont="1" applyFill="1"/>
    <xf numFmtId="0" fontId="17" fillId="4" borderId="0" xfId="0" applyFont="1" applyFill="1" applyAlignment="1">
      <alignment horizontal="left"/>
    </xf>
    <xf numFmtId="0" fontId="20" fillId="21" borderId="0" xfId="0" applyFont="1" applyFill="1"/>
    <xf numFmtId="0" fontId="17" fillId="4" borderId="0" xfId="0" applyFont="1" applyFill="1" applyAlignment="1">
      <alignment horizontal="right"/>
    </xf>
    <xf numFmtId="0" fontId="16" fillId="4" borderId="0" xfId="0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6" fillId="4" borderId="0" xfId="0" applyFont="1" applyFill="1"/>
    <xf numFmtId="0" fontId="16" fillId="4" borderId="0" xfId="0" applyFont="1" applyFill="1" applyAlignment="1">
      <alignment horizontal="left"/>
    </xf>
    <xf numFmtId="0" fontId="17" fillId="4" borderId="0" xfId="0" quotePrefix="1" applyFont="1" applyFill="1" applyAlignment="1">
      <alignment horizontal="right"/>
    </xf>
    <xf numFmtId="0" fontId="21" fillId="4" borderId="0" xfId="0" applyFont="1" applyFill="1" applyAlignment="1">
      <alignment horizontal="right"/>
    </xf>
    <xf numFmtId="0" fontId="20" fillId="4" borderId="0" xfId="0" quotePrefix="1" applyFont="1" applyFill="1" applyAlignment="1">
      <alignment horizontal="right"/>
    </xf>
    <xf numFmtId="0" fontId="22" fillId="0" borderId="0" xfId="0" applyFont="1"/>
    <xf numFmtId="0" fontId="17" fillId="22" borderId="0" xfId="0" applyFont="1" applyFill="1" applyAlignment="1">
      <alignment horizontal="right"/>
    </xf>
    <xf numFmtId="0" fontId="17" fillId="23" borderId="0" xfId="0" applyFont="1" applyFill="1" applyAlignment="1">
      <alignment horizontal="right"/>
    </xf>
    <xf numFmtId="0" fontId="17" fillId="24" borderId="0" xfId="0" applyFont="1" applyFill="1" applyAlignment="1">
      <alignment horizontal="right"/>
    </xf>
    <xf numFmtId="0" fontId="20" fillId="21" borderId="0" xfId="0" applyFont="1" applyFill="1" applyAlignment="1">
      <alignment horizontal="right"/>
    </xf>
    <xf numFmtId="0" fontId="17" fillId="0" borderId="0" xfId="0" applyFont="1" applyAlignment="1">
      <alignment horizontal="center"/>
    </xf>
    <xf numFmtId="166" fontId="17" fillId="8" borderId="0" xfId="0" applyNumberFormat="1" applyFont="1" applyFill="1"/>
    <xf numFmtId="0" fontId="3" fillId="13" borderId="0" xfId="0" applyFont="1" applyFill="1"/>
    <xf numFmtId="0" fontId="21" fillId="22" borderId="0" xfId="0" applyFont="1" applyFill="1" applyAlignment="1">
      <alignment horizontal="right"/>
    </xf>
    <xf numFmtId="0" fontId="15" fillId="0" borderId="0" xfId="0" applyFont="1" applyAlignment="1">
      <alignment horizontal="left"/>
    </xf>
    <xf numFmtId="164" fontId="12" fillId="10" borderId="0" xfId="0" applyNumberFormat="1" applyFont="1" applyFill="1"/>
    <xf numFmtId="0" fontId="3" fillId="11" borderId="0" xfId="0" applyFont="1" applyFill="1"/>
    <xf numFmtId="0" fontId="2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04"/>
  <sheetViews>
    <sheetView tabSelected="1" workbookViewId="0">
      <selection activeCell="F1" sqref="F1:F1048576"/>
    </sheetView>
  </sheetViews>
  <sheetFormatPr baseColWidth="10" defaultColWidth="12.6640625" defaultRowHeight="15" customHeight="1" x14ac:dyDescent="0.15"/>
  <cols>
    <col min="1" max="1" width="4.6640625" customWidth="1"/>
    <col min="2" max="2" width="5.1640625" customWidth="1"/>
    <col min="3" max="3" width="9.33203125" customWidth="1"/>
    <col min="4" max="4" width="33.1640625" customWidth="1"/>
    <col min="5" max="5" width="9.33203125" hidden="1" customWidth="1"/>
    <col min="6" max="6" width="10" hidden="1" customWidth="1"/>
    <col min="7" max="8" width="6.83203125" customWidth="1"/>
    <col min="9" max="11" width="6.33203125" customWidth="1"/>
    <col min="12" max="16" width="8.83203125" customWidth="1"/>
    <col min="17" max="17" width="8.5" customWidth="1"/>
    <col min="18" max="18" width="7.33203125" customWidth="1"/>
    <col min="19" max="19" width="7.1640625" customWidth="1"/>
    <col min="20" max="21" width="8.6640625" customWidth="1"/>
    <col min="22" max="22" width="8.5" customWidth="1"/>
    <col min="23" max="23" width="9.1640625" customWidth="1"/>
    <col min="24" max="24" width="6.83203125" hidden="1" customWidth="1"/>
    <col min="25" max="25" width="6.5" hidden="1" customWidth="1"/>
    <col min="26" max="26" width="31.6640625" customWidth="1"/>
    <col min="27" max="27" width="8.1640625" customWidth="1"/>
  </cols>
  <sheetData>
    <row r="1" spans="1:27" ht="15.75" customHeight="1" x14ac:dyDescent="0.15">
      <c r="A1" s="1"/>
      <c r="B1" s="2" t="s">
        <v>0</v>
      </c>
      <c r="C1" s="3"/>
      <c r="D1" s="2"/>
      <c r="E1" s="4"/>
      <c r="F1" s="4"/>
      <c r="G1" s="5"/>
      <c r="H1" s="2"/>
      <c r="I1" s="4"/>
      <c r="J1" s="4"/>
      <c r="K1" s="4"/>
      <c r="L1" s="2"/>
      <c r="M1" s="4"/>
      <c r="N1" s="4"/>
      <c r="O1" s="2"/>
      <c r="P1" s="4"/>
      <c r="Q1" s="3"/>
      <c r="R1" s="4"/>
      <c r="S1" s="5"/>
      <c r="T1" s="3"/>
      <c r="U1" s="6"/>
      <c r="V1" s="3"/>
      <c r="W1" s="3"/>
      <c r="X1" s="3"/>
      <c r="Y1" s="3"/>
      <c r="Z1" s="7"/>
      <c r="AA1" s="7"/>
    </row>
    <row r="2" spans="1:27" ht="15.75" customHeight="1" x14ac:dyDescent="0.15">
      <c r="A2" s="1"/>
      <c r="B2" s="2" t="s">
        <v>1</v>
      </c>
      <c r="C2" s="3"/>
      <c r="D2" s="2" t="s">
        <v>0</v>
      </c>
      <c r="E2" s="4"/>
      <c r="F2" s="4"/>
      <c r="G2" s="8"/>
      <c r="H2" s="9" t="s">
        <v>2</v>
      </c>
      <c r="I2" s="10"/>
      <c r="J2" s="10"/>
      <c r="K2" s="10"/>
      <c r="L2" s="11" t="s">
        <v>3</v>
      </c>
      <c r="M2" s="12"/>
      <c r="N2" s="12"/>
      <c r="O2" s="9" t="s">
        <v>4</v>
      </c>
      <c r="P2" s="10"/>
      <c r="Q2" s="13"/>
      <c r="R2" s="4"/>
      <c r="S2" s="14"/>
      <c r="T2" s="3"/>
      <c r="U2" s="15" t="s">
        <v>4</v>
      </c>
      <c r="V2" s="16"/>
      <c r="W2" s="17"/>
      <c r="X2" s="3"/>
      <c r="Y2" s="3"/>
      <c r="Z2" s="7"/>
      <c r="AA2" s="7"/>
    </row>
    <row r="3" spans="1:27" ht="15.75" customHeight="1" x14ac:dyDescent="0.15">
      <c r="A3" s="1"/>
      <c r="B3" s="18"/>
      <c r="C3" s="17"/>
      <c r="D3" s="18"/>
      <c r="E3" s="19"/>
      <c r="F3" s="19"/>
      <c r="G3" s="19"/>
      <c r="H3" s="20">
        <v>0.05</v>
      </c>
      <c r="I3" s="20">
        <v>0.05</v>
      </c>
      <c r="J3" s="20">
        <v>0.05</v>
      </c>
      <c r="K3" s="20">
        <v>0.05</v>
      </c>
      <c r="L3" s="21">
        <v>0.05</v>
      </c>
      <c r="M3" s="21">
        <v>0.05</v>
      </c>
      <c r="N3" s="21">
        <v>0.2</v>
      </c>
      <c r="O3" s="20">
        <v>0.2</v>
      </c>
      <c r="P3" s="20">
        <v>0.25</v>
      </c>
      <c r="Q3" s="21">
        <v>0.05</v>
      </c>
      <c r="R3" s="4"/>
      <c r="S3" s="22" t="s">
        <v>5</v>
      </c>
      <c r="T3" s="23"/>
      <c r="U3" s="24" t="s">
        <v>6</v>
      </c>
      <c r="V3" s="25" t="s">
        <v>7</v>
      </c>
      <c r="W3" s="26" t="s">
        <v>8</v>
      </c>
      <c r="X3" s="27" t="s">
        <v>9</v>
      </c>
      <c r="Y3" s="3"/>
      <c r="Z3" s="28"/>
      <c r="AA3" s="28"/>
    </row>
    <row r="4" spans="1:27" ht="15.75" customHeight="1" x14ac:dyDescent="0.15">
      <c r="A4" s="1"/>
      <c r="B4" s="22" t="s">
        <v>10</v>
      </c>
      <c r="C4" s="22" t="s">
        <v>11</v>
      </c>
      <c r="D4" s="29" t="s">
        <v>12</v>
      </c>
      <c r="E4" s="29"/>
      <c r="F4" s="29" t="s">
        <v>13</v>
      </c>
      <c r="G4" s="22" t="s">
        <v>14</v>
      </c>
      <c r="H4" s="10" t="s">
        <v>15</v>
      </c>
      <c r="I4" s="10" t="s">
        <v>16</v>
      </c>
      <c r="J4" s="10" t="s">
        <v>17</v>
      </c>
      <c r="K4" s="10" t="s">
        <v>18</v>
      </c>
      <c r="L4" s="12" t="s">
        <v>19</v>
      </c>
      <c r="M4" s="12" t="s">
        <v>20</v>
      </c>
      <c r="N4" s="12" t="s">
        <v>21</v>
      </c>
      <c r="O4" s="10" t="s">
        <v>22</v>
      </c>
      <c r="P4" s="10" t="s">
        <v>23</v>
      </c>
      <c r="Q4" s="30" t="s">
        <v>24</v>
      </c>
      <c r="R4" s="4"/>
      <c r="S4" s="22" t="s">
        <v>25</v>
      </c>
      <c r="T4" s="23" t="s">
        <v>26</v>
      </c>
      <c r="U4" s="24" t="s">
        <v>27</v>
      </c>
      <c r="V4" s="25" t="s">
        <v>27</v>
      </c>
      <c r="W4" s="26" t="s">
        <v>28</v>
      </c>
      <c r="X4" s="3" t="s">
        <v>29</v>
      </c>
      <c r="Y4" s="3" t="s">
        <v>30</v>
      </c>
      <c r="Z4" s="31" t="s">
        <v>31</v>
      </c>
      <c r="AA4" s="31" t="s">
        <v>32</v>
      </c>
    </row>
    <row r="5" spans="1:27" ht="15.75" customHeight="1" x14ac:dyDescent="0.15">
      <c r="A5" s="1">
        <v>1</v>
      </c>
      <c r="B5" s="32">
        <v>1</v>
      </c>
      <c r="C5" s="32">
        <v>1433732</v>
      </c>
      <c r="D5" s="33" t="s">
        <v>33</v>
      </c>
      <c r="E5" s="34"/>
      <c r="F5" s="34" t="str">
        <f>Attendance!E5</f>
        <v>jose.rodriguezrv@uanl.edu.mx</v>
      </c>
      <c r="G5" s="35" t="s">
        <v>34</v>
      </c>
      <c r="H5" s="36">
        <v>5</v>
      </c>
      <c r="I5" s="37">
        <v>4.8</v>
      </c>
      <c r="J5" s="38">
        <v>5</v>
      </c>
      <c r="K5" s="39">
        <v>0</v>
      </c>
      <c r="L5" s="40">
        <v>4.5999999999999996</v>
      </c>
      <c r="M5" s="41">
        <v>4.9000000000000004</v>
      </c>
      <c r="N5" s="41">
        <v>19.5</v>
      </c>
      <c r="O5" s="36">
        <f t="shared" ref="O5:O9" si="0">0.2*U5</f>
        <v>16.600000000000001</v>
      </c>
      <c r="P5" s="36">
        <f>0.25*V5</f>
        <v>23</v>
      </c>
      <c r="Q5" s="42">
        <f>Attendance!AB5</f>
        <v>4</v>
      </c>
      <c r="R5" s="4"/>
      <c r="S5" s="43">
        <f t="shared" ref="S5:S7" si="1">SUM(H5:Q5)</f>
        <v>87.4</v>
      </c>
      <c r="T5" s="44">
        <f t="shared" ref="T5:T50" si="2">COUNTIF(H5:J5,"&gt;0")+COUNTIF(M5:P5,"&gt;0")</f>
        <v>7</v>
      </c>
      <c r="U5" s="45">
        <v>83</v>
      </c>
      <c r="V5" s="45">
        <v>92</v>
      </c>
      <c r="W5" s="46"/>
      <c r="X5" s="3"/>
      <c r="Y5" s="3"/>
      <c r="Z5" s="33" t="str">
        <f t="shared" ref="Z5:Z50" si="3">D5</f>
        <v>ITS RODRIGUEZ RIVERA JOSE CARLOS</v>
      </c>
      <c r="AA5" s="33"/>
    </row>
    <row r="6" spans="1:27" ht="15.75" customHeight="1" x14ac:dyDescent="0.15">
      <c r="A6" s="1">
        <f t="shared" ref="A6:A13" si="4">1+A5</f>
        <v>2</v>
      </c>
      <c r="B6" s="32">
        <v>1</v>
      </c>
      <c r="C6" s="32">
        <v>1918534</v>
      </c>
      <c r="D6" s="33" t="s">
        <v>35</v>
      </c>
      <c r="E6" s="34"/>
      <c r="F6" s="34" t="str">
        <f>Attendance!E6</f>
        <v>iori.almedalv@uanl.edu.mx</v>
      </c>
      <c r="G6" s="35" t="s">
        <v>36</v>
      </c>
      <c r="H6" s="36">
        <v>5</v>
      </c>
      <c r="I6" s="36">
        <v>0.1</v>
      </c>
      <c r="J6" s="39">
        <v>0</v>
      </c>
      <c r="K6" s="39">
        <v>0</v>
      </c>
      <c r="L6" s="41">
        <v>2.7</v>
      </c>
      <c r="M6" s="47">
        <v>0</v>
      </c>
      <c r="N6" s="47">
        <v>0</v>
      </c>
      <c r="O6" s="36">
        <f t="shared" si="0"/>
        <v>7.4</v>
      </c>
      <c r="P6" s="36">
        <v>0</v>
      </c>
      <c r="Q6" s="42">
        <f>Attendance!AB6</f>
        <v>0</v>
      </c>
      <c r="R6" s="4"/>
      <c r="S6" s="48">
        <f t="shared" si="1"/>
        <v>15.2</v>
      </c>
      <c r="T6" s="44">
        <f t="shared" si="2"/>
        <v>3</v>
      </c>
      <c r="U6" s="45">
        <v>37</v>
      </c>
      <c r="V6" s="49" t="s">
        <v>37</v>
      </c>
      <c r="W6" s="50" t="s">
        <v>38</v>
      </c>
      <c r="X6" s="4"/>
      <c r="Y6" s="4"/>
      <c r="Z6" s="33" t="str">
        <f t="shared" si="3"/>
        <v>ITS ALMEDA ALVIZO IORI FERNANDO</v>
      </c>
      <c r="AA6" s="51">
        <v>3</v>
      </c>
    </row>
    <row r="7" spans="1:27" ht="15.75" customHeight="1" x14ac:dyDescent="0.15">
      <c r="A7" s="1">
        <f t="shared" si="4"/>
        <v>3</v>
      </c>
      <c r="B7" s="32">
        <v>1</v>
      </c>
      <c r="C7" s="32">
        <v>1929746</v>
      </c>
      <c r="D7" s="33" t="s">
        <v>39</v>
      </c>
      <c r="E7" s="34"/>
      <c r="F7" s="34" t="str">
        <f>Attendance!E7</f>
        <v>leon.suareza@uanl.edu.mx</v>
      </c>
      <c r="G7" s="35" t="s">
        <v>40</v>
      </c>
      <c r="H7" s="36">
        <v>5</v>
      </c>
      <c r="I7" s="36">
        <v>2.5</v>
      </c>
      <c r="J7" s="36">
        <v>3</v>
      </c>
      <c r="K7" s="36">
        <v>4.5</v>
      </c>
      <c r="L7" s="40">
        <v>4.3</v>
      </c>
      <c r="M7" s="41">
        <v>4.8</v>
      </c>
      <c r="N7" s="41">
        <v>19</v>
      </c>
      <c r="O7" s="36">
        <f t="shared" si="0"/>
        <v>8.4</v>
      </c>
      <c r="P7" s="36">
        <f t="shared" ref="P7:P9" si="5">0.25*V7</f>
        <v>14.25</v>
      </c>
      <c r="Q7" s="42">
        <f>Attendance!AB7</f>
        <v>5</v>
      </c>
      <c r="R7" s="4"/>
      <c r="S7" s="43">
        <f t="shared" si="1"/>
        <v>70.75</v>
      </c>
      <c r="T7" s="44">
        <f t="shared" si="2"/>
        <v>7</v>
      </c>
      <c r="U7" s="45">
        <v>42</v>
      </c>
      <c r="V7" s="45">
        <v>57</v>
      </c>
      <c r="W7" s="46"/>
      <c r="X7" s="4"/>
      <c r="Y7" s="4"/>
      <c r="Z7" s="33" t="str">
        <f t="shared" si="3"/>
        <v>ITS SUAREZ ALANIS LEON GABRIEL</v>
      </c>
      <c r="AA7" s="51">
        <v>3</v>
      </c>
    </row>
    <row r="8" spans="1:27" ht="15.75" customHeight="1" x14ac:dyDescent="0.15">
      <c r="A8" s="1">
        <f t="shared" si="4"/>
        <v>4</v>
      </c>
      <c r="B8" s="32">
        <v>1</v>
      </c>
      <c r="C8" s="32">
        <v>1933446</v>
      </c>
      <c r="D8" s="33" t="s">
        <v>41</v>
      </c>
      <c r="E8" s="34"/>
      <c r="F8" s="34" t="str">
        <f>Attendance!E8</f>
        <v>arturo.rodriguezpz@uanl.edu.mx</v>
      </c>
      <c r="G8" s="35" t="s">
        <v>40</v>
      </c>
      <c r="H8" s="36">
        <v>5</v>
      </c>
      <c r="I8" s="39">
        <v>0</v>
      </c>
      <c r="J8" s="39">
        <v>0</v>
      </c>
      <c r="K8" s="36">
        <v>4.5</v>
      </c>
      <c r="L8" s="40">
        <v>4.3</v>
      </c>
      <c r="M8" s="41">
        <v>4.8</v>
      </c>
      <c r="N8" s="41">
        <v>19</v>
      </c>
      <c r="O8" s="36">
        <f t="shared" si="0"/>
        <v>6.2</v>
      </c>
      <c r="P8" s="36">
        <f t="shared" si="5"/>
        <v>18</v>
      </c>
      <c r="Q8" s="42">
        <f>Attendance!AB8</f>
        <v>0</v>
      </c>
      <c r="R8" s="4" t="s">
        <v>42</v>
      </c>
      <c r="S8" s="48">
        <f>SUM(H8:R8)</f>
        <v>61.800000000000004</v>
      </c>
      <c r="T8" s="44">
        <f t="shared" si="2"/>
        <v>5</v>
      </c>
      <c r="U8" s="45">
        <v>31</v>
      </c>
      <c r="V8" s="45">
        <v>72</v>
      </c>
      <c r="W8" s="52">
        <v>83</v>
      </c>
      <c r="X8" s="4"/>
      <c r="Y8" s="4"/>
      <c r="Z8" s="33" t="str">
        <f t="shared" si="3"/>
        <v>ITS RODRIGUEZ PAZ ARTURO SALOMON</v>
      </c>
      <c r="AA8" s="33"/>
    </row>
    <row r="9" spans="1:27" ht="15.75" customHeight="1" x14ac:dyDescent="0.15">
      <c r="A9" s="1">
        <f t="shared" si="4"/>
        <v>5</v>
      </c>
      <c r="B9" s="32">
        <v>1</v>
      </c>
      <c r="C9" s="32">
        <v>1998752</v>
      </c>
      <c r="D9" s="33" t="s">
        <v>43</v>
      </c>
      <c r="E9" s="34"/>
      <c r="F9" s="34" t="str">
        <f>Attendance!E9</f>
        <v>lgsus.hernandez81@gmail.com</v>
      </c>
      <c r="G9" s="35" t="s">
        <v>44</v>
      </c>
      <c r="H9" s="36">
        <v>5</v>
      </c>
      <c r="I9" s="39">
        <v>0</v>
      </c>
      <c r="J9" s="36">
        <v>3</v>
      </c>
      <c r="K9" s="36">
        <v>5</v>
      </c>
      <c r="L9" s="40">
        <v>4.8</v>
      </c>
      <c r="M9" s="41">
        <v>4.5</v>
      </c>
      <c r="N9" s="41">
        <v>19.3</v>
      </c>
      <c r="O9" s="36">
        <f t="shared" si="0"/>
        <v>9.2000000000000011</v>
      </c>
      <c r="P9" s="36">
        <f t="shared" si="5"/>
        <v>18.75</v>
      </c>
      <c r="Q9" s="42">
        <f>Attendance!AB9</f>
        <v>4</v>
      </c>
      <c r="R9" s="4"/>
      <c r="S9" s="43">
        <f>SUM(H9:Q9)</f>
        <v>73.550000000000011</v>
      </c>
      <c r="T9" s="44">
        <f t="shared" si="2"/>
        <v>6</v>
      </c>
      <c r="U9" s="45">
        <v>46</v>
      </c>
      <c r="V9" s="45">
        <v>75</v>
      </c>
      <c r="W9" s="46"/>
      <c r="X9" s="4"/>
      <c r="Y9" s="4"/>
      <c r="Z9" s="33" t="str">
        <f t="shared" si="3"/>
        <v>ITS HERNANDEZ VILLEGAS JESUS OSVALDO</v>
      </c>
      <c r="AA9" s="33"/>
    </row>
    <row r="10" spans="1:27" ht="15.75" customHeight="1" x14ac:dyDescent="0.15">
      <c r="A10" s="1">
        <f t="shared" si="4"/>
        <v>6</v>
      </c>
      <c r="B10" s="32">
        <v>1</v>
      </c>
      <c r="C10" s="32">
        <v>1998909</v>
      </c>
      <c r="D10" s="33" t="s">
        <v>45</v>
      </c>
      <c r="E10" s="34" t="s">
        <v>46</v>
      </c>
      <c r="F10" s="34">
        <f>Attendance!E10</f>
        <v>0</v>
      </c>
      <c r="G10" s="53" t="s">
        <v>47</v>
      </c>
      <c r="H10" s="39">
        <v>0</v>
      </c>
      <c r="I10" s="39">
        <v>0</v>
      </c>
      <c r="J10" s="39">
        <v>0</v>
      </c>
      <c r="K10" s="39">
        <v>0</v>
      </c>
      <c r="L10" s="47">
        <v>0</v>
      </c>
      <c r="M10" s="47">
        <v>0</v>
      </c>
      <c r="N10" s="47">
        <v>0</v>
      </c>
      <c r="O10" s="36">
        <v>0</v>
      </c>
      <c r="P10" s="36">
        <v>0</v>
      </c>
      <c r="Q10" s="42">
        <f>Attendance!AB10</f>
        <v>0</v>
      </c>
      <c r="R10" s="4"/>
      <c r="S10" s="48" t="s">
        <v>37</v>
      </c>
      <c r="T10" s="44">
        <f t="shared" si="2"/>
        <v>0</v>
      </c>
      <c r="U10" s="49" t="s">
        <v>37</v>
      </c>
      <c r="V10" s="49" t="s">
        <v>37</v>
      </c>
      <c r="W10" s="50" t="s">
        <v>38</v>
      </c>
      <c r="X10" s="4"/>
      <c r="Y10" s="4"/>
      <c r="Z10" s="33" t="str">
        <f t="shared" si="3"/>
        <v>ITS ALARCON MARTINEZ ISRAEL EMILIANO</v>
      </c>
      <c r="AA10" s="33"/>
    </row>
    <row r="11" spans="1:27" ht="15.75" customHeight="1" x14ac:dyDescent="0.15">
      <c r="A11" s="1">
        <f t="shared" si="4"/>
        <v>7</v>
      </c>
      <c r="B11" s="32">
        <v>1</v>
      </c>
      <c r="C11" s="32">
        <v>2000774</v>
      </c>
      <c r="D11" s="33" t="s">
        <v>48</v>
      </c>
      <c r="E11" s="34"/>
      <c r="F11" s="34" t="str">
        <f>Attendance!E11</f>
        <v>gael.alvaradogmz@uanl.edu.mx</v>
      </c>
      <c r="G11" s="35" t="s">
        <v>49</v>
      </c>
      <c r="H11" s="36">
        <v>5</v>
      </c>
      <c r="I11" s="54">
        <v>0</v>
      </c>
      <c r="J11" s="39">
        <v>0</v>
      </c>
      <c r="K11" s="39">
        <v>0</v>
      </c>
      <c r="L11" s="41">
        <v>3.7</v>
      </c>
      <c r="M11" s="47">
        <v>0</v>
      </c>
      <c r="N11" s="47">
        <v>0</v>
      </c>
      <c r="O11" s="36">
        <f t="shared" ref="O11:O12" si="6">0.2*U11</f>
        <v>1.4000000000000001</v>
      </c>
      <c r="P11" s="36">
        <v>0</v>
      </c>
      <c r="Q11" s="42">
        <f>Attendance!AB11</f>
        <v>0</v>
      </c>
      <c r="R11" s="4"/>
      <c r="S11" s="48">
        <f t="shared" ref="S11:S13" si="7">SUM(H11:Q11)</f>
        <v>10.1</v>
      </c>
      <c r="T11" s="44">
        <f t="shared" si="2"/>
        <v>2</v>
      </c>
      <c r="U11" s="45">
        <v>7</v>
      </c>
      <c r="V11" s="49" t="s">
        <v>37</v>
      </c>
      <c r="W11" s="50" t="s">
        <v>38</v>
      </c>
      <c r="X11" s="4"/>
      <c r="Y11" s="4"/>
      <c r="Z11" s="33" t="str">
        <f t="shared" si="3"/>
        <v>ITS ALVARADO GOMEZ GAEL ALBERTO</v>
      </c>
      <c r="AA11" s="33"/>
    </row>
    <row r="12" spans="1:27" ht="15.75" customHeight="1" x14ac:dyDescent="0.15">
      <c r="A12" s="1">
        <f t="shared" si="4"/>
        <v>8</v>
      </c>
      <c r="B12" s="32">
        <v>1</v>
      </c>
      <c r="C12" s="32">
        <v>2002942</v>
      </c>
      <c r="D12" s="33" t="s">
        <v>50</v>
      </c>
      <c r="E12" s="34"/>
      <c r="F12" s="34" t="str">
        <f>Attendance!E12</f>
        <v>camposmauricio820@gmail.com</v>
      </c>
      <c r="G12" s="35" t="s">
        <v>51</v>
      </c>
      <c r="H12" s="36">
        <v>5</v>
      </c>
      <c r="I12" s="36">
        <v>5</v>
      </c>
      <c r="J12" s="36">
        <v>5</v>
      </c>
      <c r="K12" s="36">
        <v>4</v>
      </c>
      <c r="L12" s="41">
        <v>5</v>
      </c>
      <c r="M12" s="41">
        <v>4.0999999999999996</v>
      </c>
      <c r="N12" s="41">
        <v>19.399999999999999</v>
      </c>
      <c r="O12" s="36">
        <f t="shared" si="6"/>
        <v>11.200000000000001</v>
      </c>
      <c r="P12" s="36">
        <f>0.25*V12</f>
        <v>17.75</v>
      </c>
      <c r="Q12" s="42">
        <f>Attendance!AB12</f>
        <v>5</v>
      </c>
      <c r="R12" s="4"/>
      <c r="S12" s="43">
        <f t="shared" si="7"/>
        <v>81.45</v>
      </c>
      <c r="T12" s="44">
        <f t="shared" si="2"/>
        <v>7</v>
      </c>
      <c r="U12" s="45">
        <v>56</v>
      </c>
      <c r="V12" s="45">
        <v>71</v>
      </c>
      <c r="W12" s="46"/>
      <c r="X12" s="4"/>
      <c r="Y12" s="4"/>
      <c r="Z12" s="33" t="str">
        <f t="shared" si="3"/>
        <v>ITS CAMPOS TAMEZ MAURICIO</v>
      </c>
      <c r="AA12" s="33"/>
    </row>
    <row r="13" spans="1:27" ht="15.75" customHeight="1" x14ac:dyDescent="0.15">
      <c r="A13" s="1">
        <f t="shared" si="4"/>
        <v>9</v>
      </c>
      <c r="B13" s="32">
        <v>1</v>
      </c>
      <c r="C13" s="32">
        <v>2003307</v>
      </c>
      <c r="D13" s="33" t="s">
        <v>52</v>
      </c>
      <c r="E13" s="34"/>
      <c r="F13" s="34" t="str">
        <f>Attendance!E13</f>
        <v>aldolopezlnc@gmail.com</v>
      </c>
      <c r="G13" s="35" t="s">
        <v>49</v>
      </c>
      <c r="H13" s="36">
        <v>5</v>
      </c>
      <c r="I13" s="39">
        <v>0</v>
      </c>
      <c r="J13" s="39">
        <v>0</v>
      </c>
      <c r="K13" s="39">
        <v>0</v>
      </c>
      <c r="L13" s="41">
        <v>3.7</v>
      </c>
      <c r="M13" s="47">
        <v>0</v>
      </c>
      <c r="N13" s="47">
        <v>0</v>
      </c>
      <c r="O13" s="36">
        <v>0</v>
      </c>
      <c r="P13" s="36">
        <v>0</v>
      </c>
      <c r="Q13" s="42">
        <f>Attendance!AB13</f>
        <v>0</v>
      </c>
      <c r="R13" s="4"/>
      <c r="S13" s="48">
        <f t="shared" si="7"/>
        <v>8.6999999999999993</v>
      </c>
      <c r="T13" s="44">
        <f t="shared" si="2"/>
        <v>1</v>
      </c>
      <c r="U13" s="49" t="s">
        <v>37</v>
      </c>
      <c r="V13" s="49" t="s">
        <v>37</v>
      </c>
      <c r="W13" s="50" t="s">
        <v>38</v>
      </c>
      <c r="X13" s="4"/>
      <c r="Y13" s="4"/>
      <c r="Z13" s="33" t="str">
        <f t="shared" si="3"/>
        <v>ITS LOPEZ LINCE ALDO DAVID</v>
      </c>
      <c r="AA13" s="33"/>
    </row>
    <row r="14" spans="1:27" ht="15.75" customHeight="1" x14ac:dyDescent="0.15">
      <c r="A14" s="1">
        <f t="shared" ref="A14:A50" si="8">1+A13</f>
        <v>10</v>
      </c>
      <c r="B14" s="32">
        <v>1</v>
      </c>
      <c r="C14" s="32">
        <v>2005532</v>
      </c>
      <c r="D14" s="33" t="s">
        <v>53</v>
      </c>
      <c r="E14" s="34" t="s">
        <v>46</v>
      </c>
      <c r="F14" s="34">
        <f>Attendance!E14</f>
        <v>0</v>
      </c>
      <c r="G14" s="53" t="s">
        <v>47</v>
      </c>
      <c r="H14" s="39">
        <v>0</v>
      </c>
      <c r="I14" s="39">
        <v>0</v>
      </c>
      <c r="J14" s="39">
        <v>0</v>
      </c>
      <c r="K14" s="39">
        <v>0</v>
      </c>
      <c r="L14" s="47">
        <v>0</v>
      </c>
      <c r="M14" s="47">
        <v>0</v>
      </c>
      <c r="N14" s="47">
        <v>0</v>
      </c>
      <c r="O14" s="36">
        <v>0</v>
      </c>
      <c r="P14" s="36">
        <v>0</v>
      </c>
      <c r="Q14" s="42">
        <f>Attendance!AB14</f>
        <v>0</v>
      </c>
      <c r="R14" s="4"/>
      <c r="S14" s="48" t="s">
        <v>37</v>
      </c>
      <c r="T14" s="44">
        <f t="shared" si="2"/>
        <v>0</v>
      </c>
      <c r="U14" s="49" t="s">
        <v>37</v>
      </c>
      <c r="V14" s="49" t="s">
        <v>37</v>
      </c>
      <c r="W14" s="50" t="s">
        <v>38</v>
      </c>
      <c r="X14" s="4"/>
      <c r="Y14" s="4"/>
      <c r="Z14" s="33" t="str">
        <f t="shared" si="3"/>
        <v>ITS GUTIERREZ HERRERA ANDREA LIZETH</v>
      </c>
      <c r="AA14" s="33"/>
    </row>
    <row r="15" spans="1:27" ht="15.75" customHeight="1" x14ac:dyDescent="0.15">
      <c r="A15" s="1">
        <f t="shared" si="8"/>
        <v>11</v>
      </c>
      <c r="B15" s="32">
        <v>1</v>
      </c>
      <c r="C15" s="32">
        <v>2006000</v>
      </c>
      <c r="D15" s="33" t="s">
        <v>54</v>
      </c>
      <c r="E15" s="34" t="s">
        <v>46</v>
      </c>
      <c r="F15" s="34">
        <f>Attendance!E15</f>
        <v>0</v>
      </c>
      <c r="G15" s="53" t="s">
        <v>47</v>
      </c>
      <c r="H15" s="39">
        <v>0</v>
      </c>
      <c r="I15" s="39">
        <v>0</v>
      </c>
      <c r="J15" s="39">
        <v>0</v>
      </c>
      <c r="K15" s="39">
        <v>0</v>
      </c>
      <c r="L15" s="47">
        <v>0</v>
      </c>
      <c r="M15" s="47">
        <v>0</v>
      </c>
      <c r="N15" s="47">
        <v>0</v>
      </c>
      <c r="O15" s="36">
        <v>0</v>
      </c>
      <c r="P15" s="36">
        <v>0</v>
      </c>
      <c r="Q15" s="42">
        <f>Attendance!AB15</f>
        <v>0</v>
      </c>
      <c r="R15" s="4"/>
      <c r="S15" s="48" t="s">
        <v>37</v>
      </c>
      <c r="T15" s="44">
        <f t="shared" si="2"/>
        <v>0</v>
      </c>
      <c r="U15" s="49" t="s">
        <v>37</v>
      </c>
      <c r="V15" s="49" t="s">
        <v>37</v>
      </c>
      <c r="W15" s="50" t="s">
        <v>38</v>
      </c>
      <c r="X15" s="4"/>
      <c r="Y15" s="4"/>
      <c r="Z15" s="33" t="str">
        <f t="shared" si="3"/>
        <v>ITS CONTRERAS DOMINGUEZ JAIME AZAHEL</v>
      </c>
      <c r="AA15" s="33"/>
    </row>
    <row r="16" spans="1:27" ht="15.75" customHeight="1" x14ac:dyDescent="0.15">
      <c r="A16" s="1">
        <f t="shared" si="8"/>
        <v>12</v>
      </c>
      <c r="B16" s="32">
        <v>1</v>
      </c>
      <c r="C16" s="32">
        <v>2006017</v>
      </c>
      <c r="D16" s="33" t="s">
        <v>55</v>
      </c>
      <c r="E16" s="34"/>
      <c r="F16" s="34" t="str">
        <f>Attendance!E16</f>
        <v>fernanda.garciarmn@uanl.edu.mx</v>
      </c>
      <c r="G16" s="35" t="s">
        <v>56</v>
      </c>
      <c r="H16" s="36">
        <v>5</v>
      </c>
      <c r="I16" s="39">
        <v>0</v>
      </c>
      <c r="J16" s="36">
        <v>4.5</v>
      </c>
      <c r="K16" s="36">
        <v>4.5</v>
      </c>
      <c r="L16" s="41">
        <v>4</v>
      </c>
      <c r="M16" s="41">
        <v>4.9000000000000004</v>
      </c>
      <c r="N16" s="41">
        <v>19.7</v>
      </c>
      <c r="O16" s="36">
        <v>0</v>
      </c>
      <c r="P16" s="36">
        <f>0.25*V16</f>
        <v>2.75</v>
      </c>
      <c r="Q16" s="42">
        <f>Attendance!AB16</f>
        <v>0</v>
      </c>
      <c r="R16" s="4" t="s">
        <v>57</v>
      </c>
      <c r="S16" s="48">
        <f>SUM(H16:R16)</f>
        <v>45.349999999999994</v>
      </c>
      <c r="T16" s="44">
        <f t="shared" si="2"/>
        <v>5</v>
      </c>
      <c r="U16" s="49" t="s">
        <v>37</v>
      </c>
      <c r="V16" s="45">
        <v>11</v>
      </c>
      <c r="W16" s="50">
        <v>44</v>
      </c>
      <c r="X16" s="4"/>
      <c r="Y16" s="4"/>
      <c r="Z16" s="33" t="str">
        <f t="shared" si="3"/>
        <v>ITS GARCIA ARMENDARIZ FERNANDA VALERIA</v>
      </c>
      <c r="AA16" s="33"/>
    </row>
    <row r="17" spans="1:27" ht="15.75" customHeight="1" x14ac:dyDescent="0.15">
      <c r="A17" s="1">
        <f t="shared" si="8"/>
        <v>13</v>
      </c>
      <c r="B17" s="32">
        <v>1</v>
      </c>
      <c r="C17" s="32">
        <v>2016440</v>
      </c>
      <c r="D17" s="33" t="s">
        <v>58</v>
      </c>
      <c r="E17" s="34"/>
      <c r="F17" s="34" t="str">
        <f>Attendance!E17</f>
        <v>denzel.leonmnd@uanl.edu.mx</v>
      </c>
      <c r="G17" s="35" t="s">
        <v>34</v>
      </c>
      <c r="H17" s="36">
        <v>5</v>
      </c>
      <c r="I17" s="39">
        <v>0</v>
      </c>
      <c r="J17" s="39">
        <v>0</v>
      </c>
      <c r="K17" s="39">
        <v>0</v>
      </c>
      <c r="L17" s="40">
        <v>4.5999999999999996</v>
      </c>
      <c r="M17" s="47">
        <v>0</v>
      </c>
      <c r="N17" s="47">
        <v>0</v>
      </c>
      <c r="O17" s="36">
        <f t="shared" ref="O17:O18" si="9">0.2*U17</f>
        <v>4.8000000000000007</v>
      </c>
      <c r="P17" s="36">
        <v>0</v>
      </c>
      <c r="Q17" s="42">
        <f>Attendance!AB17</f>
        <v>0</v>
      </c>
      <c r="R17" s="4"/>
      <c r="S17" s="48">
        <f>SUM(H17:Q17)</f>
        <v>14.4</v>
      </c>
      <c r="T17" s="44">
        <f t="shared" si="2"/>
        <v>2</v>
      </c>
      <c r="U17" s="45">
        <v>24</v>
      </c>
      <c r="V17" s="49" t="s">
        <v>37</v>
      </c>
      <c r="W17" s="50" t="s">
        <v>38</v>
      </c>
      <c r="X17" s="4"/>
      <c r="Y17" s="4"/>
      <c r="Z17" s="33" t="str">
        <f t="shared" si="3"/>
        <v>ITS LEON MENDEZ DENZEL</v>
      </c>
      <c r="AA17" s="33"/>
    </row>
    <row r="18" spans="1:27" ht="15.75" customHeight="1" x14ac:dyDescent="0.15">
      <c r="A18" s="1">
        <f t="shared" si="8"/>
        <v>14</v>
      </c>
      <c r="B18" s="32">
        <v>1</v>
      </c>
      <c r="C18" s="32">
        <v>2017712</v>
      </c>
      <c r="D18" s="33" t="s">
        <v>59</v>
      </c>
      <c r="E18" s="34"/>
      <c r="F18" s="34" t="str">
        <f>Attendance!E18</f>
        <v>tm.1b.nl28@gmail.com</v>
      </c>
      <c r="G18" s="35" t="s">
        <v>36</v>
      </c>
      <c r="H18" s="36">
        <v>5</v>
      </c>
      <c r="I18" s="39">
        <v>0</v>
      </c>
      <c r="J18" s="36">
        <v>3.5</v>
      </c>
      <c r="K18" s="36">
        <v>4</v>
      </c>
      <c r="L18" s="41">
        <v>2.7</v>
      </c>
      <c r="M18" s="41">
        <v>4.9000000000000004</v>
      </c>
      <c r="N18" s="41">
        <v>19.600000000000001</v>
      </c>
      <c r="O18" s="36">
        <f t="shared" si="9"/>
        <v>6.6000000000000005</v>
      </c>
      <c r="P18" s="36">
        <f>0.25*V18</f>
        <v>13.5</v>
      </c>
      <c r="Q18" s="42">
        <f>Attendance!AB18</f>
        <v>0</v>
      </c>
      <c r="R18" s="4" t="s">
        <v>60</v>
      </c>
      <c r="S18" s="48">
        <f>SUM(H18:R18)</f>
        <v>59.800000000000004</v>
      </c>
      <c r="T18" s="44">
        <f t="shared" si="2"/>
        <v>6</v>
      </c>
      <c r="U18" s="45">
        <v>33</v>
      </c>
      <c r="V18" s="45">
        <v>54</v>
      </c>
      <c r="W18" s="52">
        <v>79</v>
      </c>
      <c r="X18" s="4"/>
      <c r="Y18" s="4"/>
      <c r="Z18" s="33" t="str">
        <f t="shared" si="3"/>
        <v>ITS SALDAÑA VAZQUEZ FELIPE DE JESUS</v>
      </c>
      <c r="AA18" s="33"/>
    </row>
    <row r="19" spans="1:27" ht="15.75" customHeight="1" x14ac:dyDescent="0.15">
      <c r="A19" s="1">
        <f t="shared" si="8"/>
        <v>15</v>
      </c>
      <c r="B19" s="32">
        <v>1</v>
      </c>
      <c r="C19" s="32">
        <v>2024177</v>
      </c>
      <c r="D19" s="33" t="s">
        <v>61</v>
      </c>
      <c r="E19" s="34"/>
      <c r="F19" s="34" t="str">
        <f>Attendance!E19</f>
        <v>denissehdz2912@gmail.com</v>
      </c>
      <c r="G19" s="35" t="s">
        <v>62</v>
      </c>
      <c r="H19" s="36">
        <v>5</v>
      </c>
      <c r="I19" s="39">
        <v>0</v>
      </c>
      <c r="J19" s="39">
        <v>0</v>
      </c>
      <c r="K19" s="39">
        <v>0</v>
      </c>
      <c r="L19" s="40">
        <v>2.6</v>
      </c>
      <c r="M19" s="47">
        <v>0</v>
      </c>
      <c r="N19" s="47">
        <v>0</v>
      </c>
      <c r="O19" s="36">
        <v>0</v>
      </c>
      <c r="P19" s="36">
        <v>0</v>
      </c>
      <c r="Q19" s="42">
        <f>Attendance!AB19</f>
        <v>0</v>
      </c>
      <c r="R19" s="55"/>
      <c r="S19" s="48">
        <f t="shared" ref="S19:S20" si="10">SUM(H19:Q19)</f>
        <v>7.6</v>
      </c>
      <c r="T19" s="44">
        <f t="shared" si="2"/>
        <v>1</v>
      </c>
      <c r="U19" s="49" t="s">
        <v>37</v>
      </c>
      <c r="V19" s="49" t="s">
        <v>37</v>
      </c>
      <c r="W19" s="50" t="s">
        <v>38</v>
      </c>
      <c r="X19" s="55"/>
      <c r="Y19" s="55"/>
      <c r="Z19" s="33" t="str">
        <f t="shared" si="3"/>
        <v>ITS HERNANDEZ SANTACRUZ BIBIAN DENISSE</v>
      </c>
      <c r="AA19" s="33"/>
    </row>
    <row r="20" spans="1:27" ht="15.75" customHeight="1" x14ac:dyDescent="0.15">
      <c r="A20" s="1">
        <f t="shared" si="8"/>
        <v>16</v>
      </c>
      <c r="B20" s="32">
        <v>1</v>
      </c>
      <c r="C20" s="32">
        <v>2024567</v>
      </c>
      <c r="D20" s="33" t="s">
        <v>63</v>
      </c>
      <c r="E20" s="34"/>
      <c r="F20" s="34" t="str">
        <f>Attendance!E20</f>
        <v>yareli16sandoval@gmail.com</v>
      </c>
      <c r="G20" s="35" t="s">
        <v>64</v>
      </c>
      <c r="H20" s="39">
        <v>0</v>
      </c>
      <c r="I20" s="39">
        <v>0</v>
      </c>
      <c r="J20" s="39">
        <v>0</v>
      </c>
      <c r="K20" s="39">
        <v>0</v>
      </c>
      <c r="L20" s="40">
        <v>4.8</v>
      </c>
      <c r="M20" s="47">
        <v>0</v>
      </c>
      <c r="N20" s="47">
        <v>0</v>
      </c>
      <c r="O20" s="36">
        <v>0</v>
      </c>
      <c r="P20" s="36">
        <v>0</v>
      </c>
      <c r="Q20" s="42">
        <f>Attendance!AB20</f>
        <v>0</v>
      </c>
      <c r="R20" s="4"/>
      <c r="S20" s="48">
        <f t="shared" si="10"/>
        <v>4.8</v>
      </c>
      <c r="T20" s="44">
        <f t="shared" si="2"/>
        <v>0</v>
      </c>
      <c r="U20" s="49" t="s">
        <v>37</v>
      </c>
      <c r="V20" s="49" t="s">
        <v>37</v>
      </c>
      <c r="W20" s="50" t="s">
        <v>38</v>
      </c>
      <c r="X20" s="4"/>
      <c r="Y20" s="4"/>
      <c r="Z20" s="33" t="str">
        <f t="shared" si="3"/>
        <v>ITS GARCIA SANDOVAL YARELI CAROLINA</v>
      </c>
      <c r="AA20" s="33"/>
    </row>
    <row r="21" spans="1:27" ht="15.75" customHeight="1" x14ac:dyDescent="0.15">
      <c r="A21" s="1">
        <f t="shared" si="8"/>
        <v>17</v>
      </c>
      <c r="B21" s="32">
        <v>1</v>
      </c>
      <c r="C21" s="32">
        <v>2026137</v>
      </c>
      <c r="D21" s="33" t="s">
        <v>65</v>
      </c>
      <c r="E21" s="34" t="s">
        <v>46</v>
      </c>
      <c r="F21" s="34">
        <f>Attendance!E21</f>
        <v>0</v>
      </c>
      <c r="G21" s="53" t="s">
        <v>47</v>
      </c>
      <c r="H21" s="39">
        <v>0</v>
      </c>
      <c r="I21" s="39">
        <v>0</v>
      </c>
      <c r="J21" s="39">
        <v>0</v>
      </c>
      <c r="K21" s="39">
        <v>0</v>
      </c>
      <c r="L21" s="47">
        <v>0</v>
      </c>
      <c r="M21" s="47">
        <v>0</v>
      </c>
      <c r="N21" s="47">
        <v>0</v>
      </c>
      <c r="O21" s="36">
        <v>0</v>
      </c>
      <c r="P21" s="36">
        <v>0</v>
      </c>
      <c r="Q21" s="42">
        <f>Attendance!AB21</f>
        <v>0</v>
      </c>
      <c r="R21" s="4"/>
      <c r="S21" s="48" t="s">
        <v>37</v>
      </c>
      <c r="T21" s="44">
        <f t="shared" si="2"/>
        <v>0</v>
      </c>
      <c r="U21" s="49" t="s">
        <v>37</v>
      </c>
      <c r="V21" s="49" t="s">
        <v>37</v>
      </c>
      <c r="W21" s="50" t="s">
        <v>38</v>
      </c>
      <c r="X21" s="4"/>
      <c r="Y21" s="4"/>
      <c r="Z21" s="33" t="str">
        <f t="shared" si="3"/>
        <v>ITS MARTINEZ GONZALEZ ELIOT OBED</v>
      </c>
      <c r="AA21" s="33"/>
    </row>
    <row r="22" spans="1:27" ht="15.75" customHeight="1" x14ac:dyDescent="0.15">
      <c r="A22" s="1">
        <f t="shared" si="8"/>
        <v>18</v>
      </c>
      <c r="B22" s="32">
        <v>1</v>
      </c>
      <c r="C22" s="32">
        <v>2029675</v>
      </c>
      <c r="D22" s="33" t="s">
        <v>66</v>
      </c>
      <c r="E22" s="34"/>
      <c r="F22" s="34" t="str">
        <f>Attendance!E22</f>
        <v>dorantesadriana7@gmail.com</v>
      </c>
      <c r="G22" s="35" t="s">
        <v>34</v>
      </c>
      <c r="H22" s="36">
        <v>5</v>
      </c>
      <c r="I22" s="36">
        <v>5</v>
      </c>
      <c r="J22" s="38">
        <v>4.9000000000000004</v>
      </c>
      <c r="K22" s="36">
        <v>5</v>
      </c>
      <c r="L22" s="40">
        <v>4.5999999999999996</v>
      </c>
      <c r="M22" s="41">
        <v>4.9000000000000004</v>
      </c>
      <c r="N22" s="41">
        <v>19.5</v>
      </c>
      <c r="O22" s="36">
        <f>0.2*U22</f>
        <v>18.600000000000001</v>
      </c>
      <c r="P22" s="36">
        <f>0.25*V22</f>
        <v>24</v>
      </c>
      <c r="Q22" s="42">
        <f>Attendance!AB22</f>
        <v>5</v>
      </c>
      <c r="R22" s="4"/>
      <c r="S22" s="43">
        <f t="shared" ref="S22:S26" si="11">SUM(H22:Q22)</f>
        <v>96.5</v>
      </c>
      <c r="T22" s="44">
        <f t="shared" si="2"/>
        <v>7</v>
      </c>
      <c r="U22" s="45">
        <v>93</v>
      </c>
      <c r="V22" s="45">
        <v>96</v>
      </c>
      <c r="W22" s="46"/>
      <c r="X22" s="4"/>
      <c r="Y22" s="4"/>
      <c r="Z22" s="33" t="str">
        <f t="shared" si="3"/>
        <v>ITS AGUIRRE DORANTES ADRIANA CONCEPCIÓN</v>
      </c>
      <c r="AA22" s="33"/>
    </row>
    <row r="23" spans="1:27" ht="15.75" customHeight="1" x14ac:dyDescent="0.15">
      <c r="A23" s="1">
        <f t="shared" si="8"/>
        <v>19</v>
      </c>
      <c r="B23" s="32">
        <v>1</v>
      </c>
      <c r="C23" s="32">
        <v>2039440</v>
      </c>
      <c r="D23" s="33" t="s">
        <v>67</v>
      </c>
      <c r="E23" s="34"/>
      <c r="F23" s="34" t="str">
        <f>Attendance!E23</f>
        <v>lmcantuv@icloud.com</v>
      </c>
      <c r="G23" s="56" t="s">
        <v>68</v>
      </c>
      <c r="H23" s="36">
        <v>5</v>
      </c>
      <c r="I23" s="39">
        <v>0</v>
      </c>
      <c r="J23" s="39">
        <v>0</v>
      </c>
      <c r="K23" s="39">
        <v>0</v>
      </c>
      <c r="L23" s="47">
        <v>0</v>
      </c>
      <c r="M23" s="47">
        <v>0</v>
      </c>
      <c r="N23" s="47">
        <v>0</v>
      </c>
      <c r="O23" s="36">
        <v>0</v>
      </c>
      <c r="P23" s="36">
        <v>0</v>
      </c>
      <c r="Q23" s="42">
        <f>Attendance!AB23</f>
        <v>0</v>
      </c>
      <c r="R23" s="4"/>
      <c r="S23" s="48">
        <f t="shared" si="11"/>
        <v>5</v>
      </c>
      <c r="T23" s="44">
        <f t="shared" si="2"/>
        <v>1</v>
      </c>
      <c r="U23" s="49" t="s">
        <v>37</v>
      </c>
      <c r="V23" s="49" t="s">
        <v>37</v>
      </c>
      <c r="W23" s="50" t="s">
        <v>38</v>
      </c>
      <c r="X23" s="4"/>
      <c r="Y23" s="4"/>
      <c r="Z23" s="33" t="str">
        <f t="shared" si="3"/>
        <v>ITS CANTÚ VILLARREAL LUIS MARIO</v>
      </c>
      <c r="AA23" s="33"/>
    </row>
    <row r="24" spans="1:27" ht="15.75" customHeight="1" x14ac:dyDescent="0.15">
      <c r="A24" s="1">
        <f t="shared" si="8"/>
        <v>20</v>
      </c>
      <c r="B24" s="32">
        <v>1</v>
      </c>
      <c r="C24" s="32">
        <v>2043930</v>
      </c>
      <c r="D24" s="33" t="s">
        <v>69</v>
      </c>
      <c r="E24" s="34"/>
      <c r="F24" s="34" t="str">
        <f>Attendance!E24</f>
        <v>emmanuel.gerardo52@gmail.com</v>
      </c>
      <c r="G24" s="35" t="s">
        <v>44</v>
      </c>
      <c r="H24" s="36">
        <v>5</v>
      </c>
      <c r="I24" s="37">
        <v>5</v>
      </c>
      <c r="J24" s="36">
        <v>4.5</v>
      </c>
      <c r="K24" s="36">
        <v>5</v>
      </c>
      <c r="L24" s="40">
        <v>4.8</v>
      </c>
      <c r="M24" s="41">
        <v>4.5</v>
      </c>
      <c r="N24" s="41">
        <v>19.3</v>
      </c>
      <c r="O24" s="36">
        <f t="shared" ref="O24:O35" si="12">0.2*U24</f>
        <v>18.2</v>
      </c>
      <c r="P24" s="36">
        <f t="shared" ref="P24:P35" si="13">0.25*V24</f>
        <v>23.5</v>
      </c>
      <c r="Q24" s="42">
        <f>Attendance!AB24</f>
        <v>5</v>
      </c>
      <c r="R24" s="4"/>
      <c r="S24" s="43">
        <f t="shared" si="11"/>
        <v>94.8</v>
      </c>
      <c r="T24" s="44">
        <f t="shared" si="2"/>
        <v>7</v>
      </c>
      <c r="U24" s="45">
        <v>91</v>
      </c>
      <c r="V24" s="45">
        <v>94</v>
      </c>
      <c r="W24" s="46"/>
      <c r="X24" s="4"/>
      <c r="Y24" s="4"/>
      <c r="Z24" s="33" t="str">
        <f t="shared" si="3"/>
        <v>ITS ESPINOSA ALMAGUER EMMANUEL GERARD</v>
      </c>
      <c r="AA24" s="33"/>
    </row>
    <row r="25" spans="1:27" ht="15.75" customHeight="1" x14ac:dyDescent="0.15">
      <c r="A25" s="1">
        <f t="shared" si="8"/>
        <v>21</v>
      </c>
      <c r="B25" s="32">
        <v>1</v>
      </c>
      <c r="C25" s="32">
        <v>2045360</v>
      </c>
      <c r="D25" s="33" t="s">
        <v>70</v>
      </c>
      <c r="E25" s="34"/>
      <c r="F25" s="34" t="str">
        <f>Attendance!E25</f>
        <v>adrian.vazquezgj@uanl.edu.mx</v>
      </c>
      <c r="G25" s="35" t="s">
        <v>71</v>
      </c>
      <c r="H25" s="36">
        <v>5</v>
      </c>
      <c r="I25" s="36">
        <v>3</v>
      </c>
      <c r="J25" s="39">
        <v>0</v>
      </c>
      <c r="K25" s="36">
        <v>4.5</v>
      </c>
      <c r="L25" s="41">
        <v>3.1</v>
      </c>
      <c r="M25" s="41">
        <v>4.3</v>
      </c>
      <c r="N25" s="41">
        <v>17</v>
      </c>
      <c r="O25" s="36">
        <f t="shared" si="12"/>
        <v>10.200000000000001</v>
      </c>
      <c r="P25" s="36">
        <f t="shared" si="13"/>
        <v>19.5</v>
      </c>
      <c r="Q25" s="42">
        <f>Attendance!AB25</f>
        <v>5</v>
      </c>
      <c r="R25" s="4"/>
      <c r="S25" s="43">
        <f t="shared" si="11"/>
        <v>71.599999999999994</v>
      </c>
      <c r="T25" s="44">
        <f t="shared" si="2"/>
        <v>6</v>
      </c>
      <c r="U25" s="45">
        <v>51</v>
      </c>
      <c r="V25" s="45">
        <v>78</v>
      </c>
      <c r="W25" s="46"/>
      <c r="X25" s="4"/>
      <c r="Y25" s="4"/>
      <c r="Z25" s="33" t="str">
        <f t="shared" si="3"/>
        <v>ITS VAZQUEZ GUAJARDO ADRIAN</v>
      </c>
      <c r="AA25" s="33"/>
    </row>
    <row r="26" spans="1:27" ht="15.75" customHeight="1" x14ac:dyDescent="0.15">
      <c r="A26" s="1">
        <f t="shared" si="8"/>
        <v>22</v>
      </c>
      <c r="B26" s="32">
        <v>1</v>
      </c>
      <c r="C26" s="32">
        <v>2045709</v>
      </c>
      <c r="D26" s="33" t="s">
        <v>72</v>
      </c>
      <c r="E26" s="34"/>
      <c r="F26" s="34" t="str">
        <f>Attendance!E26</f>
        <v>luccraft13@gmail.com</v>
      </c>
      <c r="G26" s="35" t="s">
        <v>62</v>
      </c>
      <c r="H26" s="36">
        <v>5</v>
      </c>
      <c r="I26" s="36">
        <v>3</v>
      </c>
      <c r="J26" s="38">
        <v>4</v>
      </c>
      <c r="K26" s="36">
        <v>5</v>
      </c>
      <c r="L26" s="40">
        <v>2.6</v>
      </c>
      <c r="M26" s="40">
        <v>4.8</v>
      </c>
      <c r="N26" s="41">
        <v>22.5</v>
      </c>
      <c r="O26" s="36">
        <f t="shared" si="12"/>
        <v>16.600000000000001</v>
      </c>
      <c r="P26" s="36">
        <f t="shared" si="13"/>
        <v>19.75</v>
      </c>
      <c r="Q26" s="42">
        <f>Attendance!AB26</f>
        <v>5</v>
      </c>
      <c r="R26" s="4"/>
      <c r="S26" s="43">
        <f t="shared" si="11"/>
        <v>88.25</v>
      </c>
      <c r="T26" s="44">
        <f t="shared" si="2"/>
        <v>7</v>
      </c>
      <c r="U26" s="45">
        <v>83</v>
      </c>
      <c r="V26" s="45">
        <v>79</v>
      </c>
      <c r="W26" s="46"/>
      <c r="X26" s="4"/>
      <c r="Y26" s="4"/>
      <c r="Z26" s="33" t="str">
        <f t="shared" si="3"/>
        <v>ITS CRUZ MARTINEZ LUCIANO</v>
      </c>
      <c r="AA26" s="33"/>
    </row>
    <row r="27" spans="1:27" ht="15.75" customHeight="1" x14ac:dyDescent="0.15">
      <c r="A27" s="1">
        <f t="shared" si="8"/>
        <v>23</v>
      </c>
      <c r="B27" s="32">
        <v>1</v>
      </c>
      <c r="C27" s="32">
        <v>2047886</v>
      </c>
      <c r="D27" s="33" t="s">
        <v>73</v>
      </c>
      <c r="E27" s="34"/>
      <c r="F27" s="34" t="str">
        <f>Attendance!E27</f>
        <v>danyproyolo@gmail.com</v>
      </c>
      <c r="G27" s="35" t="s">
        <v>62</v>
      </c>
      <c r="H27" s="36">
        <v>5</v>
      </c>
      <c r="I27" s="54">
        <v>0</v>
      </c>
      <c r="J27" s="39">
        <v>0</v>
      </c>
      <c r="K27" s="36">
        <v>4</v>
      </c>
      <c r="L27" s="40">
        <v>2.6</v>
      </c>
      <c r="M27" s="40">
        <v>4.8</v>
      </c>
      <c r="N27" s="41">
        <v>22.5</v>
      </c>
      <c r="O27" s="36">
        <f t="shared" si="12"/>
        <v>5.2</v>
      </c>
      <c r="P27" s="36">
        <f t="shared" si="13"/>
        <v>5.25</v>
      </c>
      <c r="Q27" s="42">
        <f>Attendance!AB27</f>
        <v>4</v>
      </c>
      <c r="R27" s="4" t="s">
        <v>74</v>
      </c>
      <c r="S27" s="48">
        <f>SUM(H27:R27)</f>
        <v>53.35</v>
      </c>
      <c r="T27" s="44">
        <f t="shared" si="2"/>
        <v>5</v>
      </c>
      <c r="U27" s="45">
        <v>26</v>
      </c>
      <c r="V27" s="45">
        <v>21</v>
      </c>
      <c r="W27" s="52">
        <v>95</v>
      </c>
      <c r="X27" s="4"/>
      <c r="Y27" s="4"/>
      <c r="Z27" s="33" t="str">
        <f t="shared" si="3"/>
        <v>ITS SILVA HERNANDEZ DANIEL ALEJANDRO</v>
      </c>
      <c r="AA27" s="33"/>
    </row>
    <row r="28" spans="1:27" ht="15.75" customHeight="1" x14ac:dyDescent="0.15">
      <c r="A28" s="1">
        <f t="shared" si="8"/>
        <v>24</v>
      </c>
      <c r="B28" s="32">
        <v>1</v>
      </c>
      <c r="C28" s="32">
        <v>2055328</v>
      </c>
      <c r="D28" s="33" t="s">
        <v>75</v>
      </c>
      <c r="E28" s="34"/>
      <c r="F28" s="34" t="str">
        <f>Attendance!E28</f>
        <v>oscarviniegra123@gmail.com</v>
      </c>
      <c r="G28" s="35" t="s">
        <v>56</v>
      </c>
      <c r="H28" s="36">
        <v>5</v>
      </c>
      <c r="I28" s="36">
        <v>5</v>
      </c>
      <c r="J28" s="36">
        <v>5</v>
      </c>
      <c r="K28" s="36">
        <v>5</v>
      </c>
      <c r="L28" s="41">
        <v>4</v>
      </c>
      <c r="M28" s="41">
        <v>4.9000000000000004</v>
      </c>
      <c r="N28" s="41">
        <v>19.7</v>
      </c>
      <c r="O28" s="36">
        <f t="shared" si="12"/>
        <v>16.2</v>
      </c>
      <c r="P28" s="36">
        <f t="shared" si="13"/>
        <v>21.75</v>
      </c>
      <c r="Q28" s="42">
        <f>Attendance!AB28</f>
        <v>5</v>
      </c>
      <c r="R28" s="4"/>
      <c r="S28" s="43">
        <f>SUM(H28:Q28)</f>
        <v>91.55</v>
      </c>
      <c r="T28" s="44">
        <f t="shared" si="2"/>
        <v>7</v>
      </c>
      <c r="U28" s="45">
        <v>81</v>
      </c>
      <c r="V28" s="45">
        <v>87</v>
      </c>
      <c r="W28" s="46"/>
      <c r="X28" s="4"/>
      <c r="Y28" s="4"/>
      <c r="Z28" s="33" t="str">
        <f t="shared" si="3"/>
        <v>ITS VINIEGRA AGUAYO OSCAR</v>
      </c>
      <c r="AA28" s="33"/>
    </row>
    <row r="29" spans="1:27" ht="15.75" customHeight="1" x14ac:dyDescent="0.15">
      <c r="A29" s="1">
        <f t="shared" si="8"/>
        <v>25</v>
      </c>
      <c r="B29" s="32">
        <v>1</v>
      </c>
      <c r="C29" s="32">
        <v>2056689</v>
      </c>
      <c r="D29" s="33" t="s">
        <v>76</v>
      </c>
      <c r="E29" s="34"/>
      <c r="F29" s="34" t="str">
        <f>Attendance!E29</f>
        <v>carlos.perezr@uanl.edu.mx</v>
      </c>
      <c r="G29" s="35" t="s">
        <v>44</v>
      </c>
      <c r="H29" s="36">
        <v>5</v>
      </c>
      <c r="I29" s="36">
        <v>3</v>
      </c>
      <c r="J29" s="39">
        <v>0</v>
      </c>
      <c r="K29" s="36">
        <v>5</v>
      </c>
      <c r="L29" s="40">
        <v>4.8</v>
      </c>
      <c r="M29" s="41">
        <v>4.5</v>
      </c>
      <c r="N29" s="41">
        <v>19.3</v>
      </c>
      <c r="O29" s="36">
        <f t="shared" si="12"/>
        <v>2.4000000000000004</v>
      </c>
      <c r="P29" s="36">
        <f t="shared" si="13"/>
        <v>19</v>
      </c>
      <c r="Q29" s="42">
        <f>Attendance!AB29</f>
        <v>0</v>
      </c>
      <c r="R29" s="4" t="s">
        <v>77</v>
      </c>
      <c r="S29" s="48">
        <f>SUM(H29:R29)</f>
        <v>63</v>
      </c>
      <c r="T29" s="44">
        <f t="shared" si="2"/>
        <v>6</v>
      </c>
      <c r="U29" s="45">
        <v>12</v>
      </c>
      <c r="V29" s="45">
        <v>76</v>
      </c>
      <c r="W29" s="52">
        <v>96</v>
      </c>
      <c r="X29" s="4"/>
      <c r="Y29" s="4"/>
      <c r="Z29" s="33" t="str">
        <f t="shared" si="3"/>
        <v>ITS PEREZ ROCHA CARLOS</v>
      </c>
      <c r="AA29" s="33"/>
    </row>
    <row r="30" spans="1:27" ht="15.75" customHeight="1" x14ac:dyDescent="0.15">
      <c r="A30" s="1">
        <f t="shared" si="8"/>
        <v>26</v>
      </c>
      <c r="B30" s="32">
        <v>1</v>
      </c>
      <c r="C30" s="32">
        <v>2057220</v>
      </c>
      <c r="D30" s="33" t="s">
        <v>78</v>
      </c>
      <c r="E30" s="34"/>
      <c r="F30" s="34" t="str">
        <f>Attendance!E30</f>
        <v>henryqvela720@gmail.com</v>
      </c>
      <c r="G30" s="35" t="s">
        <v>36</v>
      </c>
      <c r="H30" s="36">
        <v>5</v>
      </c>
      <c r="I30" s="36">
        <v>5</v>
      </c>
      <c r="J30" s="36">
        <v>3</v>
      </c>
      <c r="K30" s="36">
        <v>5</v>
      </c>
      <c r="L30" s="41">
        <v>2.7</v>
      </c>
      <c r="M30" s="41">
        <v>4.9000000000000004</v>
      </c>
      <c r="N30" s="41">
        <v>19.600000000000001</v>
      </c>
      <c r="O30" s="36">
        <f t="shared" si="12"/>
        <v>14.600000000000001</v>
      </c>
      <c r="P30" s="36">
        <f t="shared" si="13"/>
        <v>16.25</v>
      </c>
      <c r="Q30" s="42">
        <f>Attendance!AB30</f>
        <v>5</v>
      </c>
      <c r="R30" s="4"/>
      <c r="S30" s="43">
        <f t="shared" ref="S30:S43" si="14">SUM(H30:Q30)</f>
        <v>81.050000000000011</v>
      </c>
      <c r="T30" s="44">
        <f t="shared" si="2"/>
        <v>7</v>
      </c>
      <c r="U30" s="45">
        <v>73</v>
      </c>
      <c r="V30" s="45">
        <v>65</v>
      </c>
      <c r="W30" s="46"/>
      <c r="X30" s="4"/>
      <c r="Y30" s="4"/>
      <c r="Z30" s="33" t="str">
        <f t="shared" si="3"/>
        <v>ITS VEGA LARA DIEGO ENRIQUE</v>
      </c>
      <c r="AA30" s="33"/>
    </row>
    <row r="31" spans="1:27" ht="15.75" customHeight="1" x14ac:dyDescent="0.15">
      <c r="A31" s="1">
        <f t="shared" si="8"/>
        <v>27</v>
      </c>
      <c r="B31" s="32">
        <v>1</v>
      </c>
      <c r="C31" s="32">
        <v>2058902</v>
      </c>
      <c r="D31" s="33" t="s">
        <v>79</v>
      </c>
      <c r="E31" s="34"/>
      <c r="F31" s="34" t="str">
        <f>Attendance!E31</f>
        <v>julioplkcoyotl@gmail.com</v>
      </c>
      <c r="G31" s="35" t="s">
        <v>64</v>
      </c>
      <c r="H31" s="39">
        <v>0</v>
      </c>
      <c r="I31" s="36">
        <v>5</v>
      </c>
      <c r="J31" s="36">
        <v>4</v>
      </c>
      <c r="K31" s="36">
        <v>4</v>
      </c>
      <c r="L31" s="40">
        <v>4.8</v>
      </c>
      <c r="M31" s="41">
        <v>2.2999999999999998</v>
      </c>
      <c r="N31" s="41">
        <v>15.3</v>
      </c>
      <c r="O31" s="36">
        <f t="shared" si="12"/>
        <v>15.200000000000001</v>
      </c>
      <c r="P31" s="36">
        <f t="shared" si="13"/>
        <v>21.25</v>
      </c>
      <c r="Q31" s="42">
        <f>Attendance!AB31</f>
        <v>4</v>
      </c>
      <c r="R31" s="4"/>
      <c r="S31" s="43">
        <f t="shared" si="14"/>
        <v>75.850000000000009</v>
      </c>
      <c r="T31" s="44">
        <f t="shared" si="2"/>
        <v>6</v>
      </c>
      <c r="U31" s="45">
        <v>76</v>
      </c>
      <c r="V31" s="45">
        <v>85</v>
      </c>
      <c r="W31" s="46"/>
      <c r="X31" s="4"/>
      <c r="Y31" s="4"/>
      <c r="Z31" s="33" t="str">
        <f t="shared" si="3"/>
        <v>ITS LEAL BARAJAS JULIAN</v>
      </c>
      <c r="AA31" s="33"/>
    </row>
    <row r="32" spans="1:27" ht="15.75" customHeight="1" x14ac:dyDescent="0.15">
      <c r="A32" s="1">
        <f t="shared" si="8"/>
        <v>28</v>
      </c>
      <c r="B32" s="32">
        <v>1</v>
      </c>
      <c r="C32" s="32">
        <v>2062550</v>
      </c>
      <c r="D32" s="33" t="s">
        <v>80</v>
      </c>
      <c r="E32" s="34"/>
      <c r="F32" s="34" t="str">
        <f>Attendance!E32</f>
        <v>aalm2005@gmail.com</v>
      </c>
      <c r="G32" s="35" t="s">
        <v>49</v>
      </c>
      <c r="H32" s="36">
        <v>5</v>
      </c>
      <c r="I32" s="37">
        <v>4.5999999999999996</v>
      </c>
      <c r="J32" s="36">
        <v>3.5</v>
      </c>
      <c r="K32" s="36">
        <v>5</v>
      </c>
      <c r="L32" s="41">
        <v>3.7</v>
      </c>
      <c r="M32" s="41">
        <v>3</v>
      </c>
      <c r="N32" s="41">
        <v>18.899999999999999</v>
      </c>
      <c r="O32" s="36">
        <f t="shared" si="12"/>
        <v>15</v>
      </c>
      <c r="P32" s="36">
        <f t="shared" si="13"/>
        <v>21.25</v>
      </c>
      <c r="Q32" s="42">
        <f>Attendance!AB32</f>
        <v>4</v>
      </c>
      <c r="R32" s="4"/>
      <c r="S32" s="43">
        <f t="shared" si="14"/>
        <v>83.95</v>
      </c>
      <c r="T32" s="44">
        <f t="shared" si="2"/>
        <v>7</v>
      </c>
      <c r="U32" s="45">
        <v>75</v>
      </c>
      <c r="V32" s="45">
        <v>85</v>
      </c>
      <c r="W32" s="46"/>
      <c r="X32" s="4"/>
      <c r="Y32" s="4"/>
      <c r="Z32" s="33" t="str">
        <f t="shared" si="3"/>
        <v>ITS LOPEZ MACIAS AXEL ALBERTO</v>
      </c>
      <c r="AA32" s="33"/>
    </row>
    <row r="33" spans="1:27" ht="15.75" customHeight="1" x14ac:dyDescent="0.15">
      <c r="A33" s="1">
        <f t="shared" si="8"/>
        <v>29</v>
      </c>
      <c r="B33" s="32">
        <v>1</v>
      </c>
      <c r="C33" s="32">
        <v>2109613</v>
      </c>
      <c r="D33" s="33" t="s">
        <v>81</v>
      </c>
      <c r="E33" s="34"/>
      <c r="F33" s="34" t="str">
        <f>Attendance!E33</f>
        <v>ericktapiajr@gmail.com</v>
      </c>
      <c r="G33" s="35" t="s">
        <v>51</v>
      </c>
      <c r="H33" s="36">
        <v>5</v>
      </c>
      <c r="I33" s="39">
        <v>0</v>
      </c>
      <c r="J33" s="36">
        <v>5</v>
      </c>
      <c r="K33" s="39">
        <v>0</v>
      </c>
      <c r="L33" s="41">
        <v>5</v>
      </c>
      <c r="M33" s="41">
        <v>4.0999999999999996</v>
      </c>
      <c r="N33" s="41">
        <v>19.399999999999999</v>
      </c>
      <c r="O33" s="36">
        <f t="shared" si="12"/>
        <v>9.2000000000000011</v>
      </c>
      <c r="P33" s="36">
        <f t="shared" si="13"/>
        <v>20</v>
      </c>
      <c r="Q33" s="42">
        <f>Attendance!AB33</f>
        <v>4</v>
      </c>
      <c r="R33" s="4"/>
      <c r="S33" s="43">
        <f t="shared" si="14"/>
        <v>71.7</v>
      </c>
      <c r="T33" s="44">
        <f t="shared" si="2"/>
        <v>6</v>
      </c>
      <c r="U33" s="45">
        <v>46</v>
      </c>
      <c r="V33" s="45">
        <v>80</v>
      </c>
      <c r="W33" s="46"/>
      <c r="X33" s="4"/>
      <c r="Y33" s="4"/>
      <c r="Z33" s="33" t="str">
        <f t="shared" si="3"/>
        <v>ITS TAPIA CHACON ERICK EMMANUEL</v>
      </c>
      <c r="AA33" s="33"/>
    </row>
    <row r="34" spans="1:27" ht="15.75" customHeight="1" x14ac:dyDescent="0.15">
      <c r="A34" s="1">
        <f t="shared" si="8"/>
        <v>30</v>
      </c>
      <c r="B34" s="32">
        <v>1</v>
      </c>
      <c r="C34" s="32">
        <v>2127787</v>
      </c>
      <c r="D34" s="33" t="s">
        <v>82</v>
      </c>
      <c r="E34" s="34"/>
      <c r="F34" s="34" t="str">
        <f>Attendance!E34</f>
        <v>angeladrianmm23@hotmail.com</v>
      </c>
      <c r="G34" s="35" t="s">
        <v>71</v>
      </c>
      <c r="H34" s="36">
        <v>5</v>
      </c>
      <c r="I34" s="57">
        <v>4.5</v>
      </c>
      <c r="J34" s="36">
        <v>4</v>
      </c>
      <c r="K34" s="36">
        <v>5</v>
      </c>
      <c r="L34" s="41">
        <v>3.1</v>
      </c>
      <c r="M34" s="41">
        <v>4.3</v>
      </c>
      <c r="N34" s="41">
        <v>17</v>
      </c>
      <c r="O34" s="36">
        <f t="shared" si="12"/>
        <v>9.2000000000000011</v>
      </c>
      <c r="P34" s="36">
        <f t="shared" si="13"/>
        <v>13.75</v>
      </c>
      <c r="Q34" s="42">
        <f>Attendance!AB34</f>
        <v>4</v>
      </c>
      <c r="R34" s="4"/>
      <c r="S34" s="43">
        <f t="shared" si="14"/>
        <v>69.850000000000009</v>
      </c>
      <c r="T34" s="44">
        <f t="shared" si="2"/>
        <v>7</v>
      </c>
      <c r="U34" s="45">
        <v>46</v>
      </c>
      <c r="V34" s="45">
        <v>55</v>
      </c>
      <c r="W34" s="46"/>
      <c r="X34" s="4"/>
      <c r="Y34" s="4"/>
      <c r="Z34" s="33" t="str">
        <f t="shared" si="3"/>
        <v>ITS MARIN MENDOZA ANGEL ADRIAN</v>
      </c>
      <c r="AA34" s="33"/>
    </row>
    <row r="35" spans="1:27" ht="15.75" customHeight="1" x14ac:dyDescent="0.15">
      <c r="A35" s="1">
        <f t="shared" si="8"/>
        <v>31</v>
      </c>
      <c r="B35" s="32">
        <v>1</v>
      </c>
      <c r="C35" s="32">
        <v>2127813</v>
      </c>
      <c r="D35" s="33" t="s">
        <v>83</v>
      </c>
      <c r="E35" s="34"/>
      <c r="F35" s="34" t="str">
        <f>Attendance!E35</f>
        <v>isaaccarrascol6@gmail.com</v>
      </c>
      <c r="G35" s="35" t="s">
        <v>51</v>
      </c>
      <c r="H35" s="36">
        <v>5</v>
      </c>
      <c r="I35" s="36">
        <v>4.8</v>
      </c>
      <c r="J35" s="36">
        <v>4</v>
      </c>
      <c r="K35" s="36">
        <v>5</v>
      </c>
      <c r="L35" s="41">
        <v>5</v>
      </c>
      <c r="M35" s="41">
        <v>4.0999999999999996</v>
      </c>
      <c r="N35" s="41">
        <v>19.399999999999999</v>
      </c>
      <c r="O35" s="36">
        <f t="shared" si="12"/>
        <v>15.200000000000001</v>
      </c>
      <c r="P35" s="36">
        <f t="shared" si="13"/>
        <v>19</v>
      </c>
      <c r="Q35" s="42">
        <f>Attendance!AB35</f>
        <v>5</v>
      </c>
      <c r="R35" s="4"/>
      <c r="S35" s="43">
        <f t="shared" si="14"/>
        <v>86.5</v>
      </c>
      <c r="T35" s="44">
        <f t="shared" si="2"/>
        <v>7</v>
      </c>
      <c r="U35" s="45">
        <v>76</v>
      </c>
      <c r="V35" s="45">
        <v>76</v>
      </c>
      <c r="W35" s="46"/>
      <c r="X35" s="4"/>
      <c r="Y35" s="4"/>
      <c r="Z35" s="33" t="str">
        <f t="shared" si="3"/>
        <v>ITS CARRASCO LOPEZ ISAAC</v>
      </c>
      <c r="AA35" s="33"/>
    </row>
    <row r="36" spans="1:27" ht="15.75" customHeight="1" x14ac:dyDescent="0.15">
      <c r="A36" s="1">
        <f t="shared" si="8"/>
        <v>32</v>
      </c>
      <c r="B36" s="32">
        <v>1</v>
      </c>
      <c r="C36" s="32">
        <v>2127890</v>
      </c>
      <c r="D36" s="33" t="s">
        <v>84</v>
      </c>
      <c r="E36" s="34"/>
      <c r="F36" s="34" t="str">
        <f>Attendance!E36</f>
        <v>diazmoralesbrayan020@gmail.com</v>
      </c>
      <c r="G36" s="35" t="s">
        <v>64</v>
      </c>
      <c r="H36" s="36">
        <v>5</v>
      </c>
      <c r="I36" s="39">
        <v>0</v>
      </c>
      <c r="J36" s="39">
        <v>0</v>
      </c>
      <c r="K36" s="39">
        <v>0</v>
      </c>
      <c r="L36" s="40">
        <v>4.8</v>
      </c>
      <c r="M36" s="47">
        <v>0</v>
      </c>
      <c r="N36" s="47">
        <v>0</v>
      </c>
      <c r="O36" s="36">
        <v>0</v>
      </c>
      <c r="P36" s="36">
        <v>0</v>
      </c>
      <c r="Q36" s="42">
        <f>Attendance!AB36</f>
        <v>0</v>
      </c>
      <c r="R36" s="4"/>
      <c r="S36" s="48">
        <f t="shared" si="14"/>
        <v>9.8000000000000007</v>
      </c>
      <c r="T36" s="44">
        <f t="shared" si="2"/>
        <v>1</v>
      </c>
      <c r="U36" s="49" t="s">
        <v>37</v>
      </c>
      <c r="V36" s="49" t="s">
        <v>37</v>
      </c>
      <c r="W36" s="50" t="s">
        <v>38</v>
      </c>
      <c r="X36" s="4"/>
      <c r="Y36" s="4"/>
      <c r="Z36" s="33" t="str">
        <f t="shared" si="3"/>
        <v>ITS DIAZ MORALES BRAYAN</v>
      </c>
      <c r="AA36" s="33"/>
    </row>
    <row r="37" spans="1:27" ht="15.75" customHeight="1" x14ac:dyDescent="0.15">
      <c r="A37" s="1">
        <f t="shared" si="8"/>
        <v>33</v>
      </c>
      <c r="B37" s="32">
        <v>1</v>
      </c>
      <c r="C37" s="32">
        <v>2131951</v>
      </c>
      <c r="D37" s="33" t="s">
        <v>85</v>
      </c>
      <c r="E37" s="34"/>
      <c r="F37" s="34" t="str">
        <f>Attendance!E37</f>
        <v>fernando.tijerinam@uanl.edu.mx</v>
      </c>
      <c r="G37" s="35" t="s">
        <v>56</v>
      </c>
      <c r="H37" s="36">
        <v>5</v>
      </c>
      <c r="I37" s="39">
        <v>0</v>
      </c>
      <c r="J37" s="36">
        <v>5</v>
      </c>
      <c r="K37" s="36">
        <v>5</v>
      </c>
      <c r="L37" s="41">
        <v>4</v>
      </c>
      <c r="M37" s="41">
        <v>4.9000000000000004</v>
      </c>
      <c r="N37" s="41">
        <v>19.7</v>
      </c>
      <c r="O37" s="36">
        <f t="shared" ref="O37:O50" si="15">0.2*U37</f>
        <v>6.6000000000000005</v>
      </c>
      <c r="P37" s="36">
        <f t="shared" ref="P37:P39" si="16">0.25*V37</f>
        <v>12.25</v>
      </c>
      <c r="Q37" s="42">
        <f>Attendance!AB37</f>
        <v>0</v>
      </c>
      <c r="R37" s="4"/>
      <c r="S37" s="48">
        <f t="shared" si="14"/>
        <v>62.449999999999996</v>
      </c>
      <c r="T37" s="44">
        <f t="shared" si="2"/>
        <v>6</v>
      </c>
      <c r="U37" s="45">
        <v>33</v>
      </c>
      <c r="V37" s="45">
        <v>49</v>
      </c>
      <c r="W37" s="135" t="s">
        <v>37</v>
      </c>
      <c r="X37" s="4"/>
      <c r="Y37" s="4"/>
      <c r="Z37" s="33" t="str">
        <f t="shared" si="3"/>
        <v>ITS TIJERINA MIJARES FERNANDO</v>
      </c>
      <c r="AA37" s="33"/>
    </row>
    <row r="38" spans="1:27" ht="15.75" customHeight="1" x14ac:dyDescent="0.15">
      <c r="A38" s="1">
        <f t="shared" si="8"/>
        <v>34</v>
      </c>
      <c r="B38" s="32">
        <v>1</v>
      </c>
      <c r="C38" s="32">
        <v>2132062</v>
      </c>
      <c r="D38" s="33" t="s">
        <v>86</v>
      </c>
      <c r="E38" s="34"/>
      <c r="F38" s="34" t="str">
        <f>Attendance!E38</f>
        <v>axel.ldpz@gmail.com</v>
      </c>
      <c r="G38" s="35" t="s">
        <v>40</v>
      </c>
      <c r="H38" s="36">
        <v>5</v>
      </c>
      <c r="I38" s="36">
        <v>5</v>
      </c>
      <c r="J38" s="36">
        <v>5</v>
      </c>
      <c r="K38" s="36">
        <v>5</v>
      </c>
      <c r="L38" s="40">
        <v>4.3</v>
      </c>
      <c r="M38" s="41">
        <v>4.8</v>
      </c>
      <c r="N38" s="41">
        <v>19</v>
      </c>
      <c r="O38" s="36">
        <f t="shared" si="15"/>
        <v>15.4</v>
      </c>
      <c r="P38" s="36">
        <f t="shared" si="16"/>
        <v>20.75</v>
      </c>
      <c r="Q38" s="42">
        <f>Attendance!AB38</f>
        <v>0</v>
      </c>
      <c r="R38" s="4"/>
      <c r="S38" s="43">
        <f t="shared" si="14"/>
        <v>84.25</v>
      </c>
      <c r="T38" s="44">
        <f t="shared" si="2"/>
        <v>7</v>
      </c>
      <c r="U38" s="45">
        <v>77</v>
      </c>
      <c r="V38" s="45">
        <v>83</v>
      </c>
      <c r="W38" s="46"/>
      <c r="X38" s="4"/>
      <c r="Y38" s="4"/>
      <c r="Z38" s="33" t="str">
        <f t="shared" si="3"/>
        <v>ITS LOREDO PEREZ AXEL ARTURO</v>
      </c>
      <c r="AA38" s="33"/>
    </row>
    <row r="39" spans="1:27" ht="15.75" customHeight="1" x14ac:dyDescent="0.15">
      <c r="A39" s="1">
        <f t="shared" si="8"/>
        <v>35</v>
      </c>
      <c r="B39" s="32">
        <v>1</v>
      </c>
      <c r="C39" s="32">
        <v>2132077</v>
      </c>
      <c r="D39" s="33" t="s">
        <v>87</v>
      </c>
      <c r="E39" s="34"/>
      <c r="F39" s="34" t="str">
        <f>Attendance!E39</f>
        <v>rguzman_27@outlook.com</v>
      </c>
      <c r="G39" s="35" t="s">
        <v>68</v>
      </c>
      <c r="H39" s="36">
        <v>5</v>
      </c>
      <c r="I39" s="36">
        <v>3</v>
      </c>
      <c r="J39" s="36">
        <v>3</v>
      </c>
      <c r="K39" s="39">
        <v>0</v>
      </c>
      <c r="L39" s="40">
        <v>4.8</v>
      </c>
      <c r="M39" s="41">
        <v>4.8</v>
      </c>
      <c r="N39" s="41">
        <v>18.5</v>
      </c>
      <c r="O39" s="36">
        <f t="shared" si="15"/>
        <v>15.8</v>
      </c>
      <c r="P39" s="36">
        <f t="shared" si="16"/>
        <v>24.5</v>
      </c>
      <c r="Q39" s="42">
        <f>Attendance!AB39</f>
        <v>5</v>
      </c>
      <c r="R39" s="4"/>
      <c r="S39" s="43">
        <f t="shared" si="14"/>
        <v>84.4</v>
      </c>
      <c r="T39" s="44">
        <f t="shared" si="2"/>
        <v>7</v>
      </c>
      <c r="U39" s="45">
        <v>79</v>
      </c>
      <c r="V39" s="45">
        <v>98</v>
      </c>
      <c r="W39" s="46"/>
      <c r="X39" s="4"/>
      <c r="Y39" s="4"/>
      <c r="Z39" s="33" t="str">
        <f t="shared" si="3"/>
        <v>ITS GUZMAN DIAZ ROBERTO</v>
      </c>
      <c r="AA39" s="33"/>
    </row>
    <row r="40" spans="1:27" ht="15.75" customHeight="1" x14ac:dyDescent="0.15">
      <c r="A40" s="1">
        <f t="shared" si="8"/>
        <v>36</v>
      </c>
      <c r="B40" s="32">
        <v>1</v>
      </c>
      <c r="C40" s="32">
        <v>2174062</v>
      </c>
      <c r="D40" s="33" t="s">
        <v>88</v>
      </c>
      <c r="E40" s="34"/>
      <c r="F40" s="34" t="str">
        <f>Attendance!E40</f>
        <v>javijavier118@gmail.com</v>
      </c>
      <c r="G40" s="35" t="s">
        <v>68</v>
      </c>
      <c r="H40" s="36">
        <v>5</v>
      </c>
      <c r="I40" s="57">
        <v>4.5</v>
      </c>
      <c r="J40" s="36">
        <v>5</v>
      </c>
      <c r="K40" s="39">
        <v>0</v>
      </c>
      <c r="L40" s="40">
        <v>4.8</v>
      </c>
      <c r="M40" s="47">
        <v>0</v>
      </c>
      <c r="N40" s="47">
        <v>0</v>
      </c>
      <c r="O40" s="36">
        <f t="shared" si="15"/>
        <v>5.2</v>
      </c>
      <c r="P40" s="36">
        <v>0</v>
      </c>
      <c r="Q40" s="42">
        <f>Attendance!AB40</f>
        <v>0</v>
      </c>
      <c r="R40" s="4"/>
      <c r="S40" s="48">
        <f t="shared" si="14"/>
        <v>24.5</v>
      </c>
      <c r="T40" s="44">
        <f t="shared" si="2"/>
        <v>4</v>
      </c>
      <c r="U40" s="45">
        <v>26</v>
      </c>
      <c r="V40" s="49" t="s">
        <v>37</v>
      </c>
      <c r="W40" s="50" t="s">
        <v>38</v>
      </c>
      <c r="X40" s="4"/>
      <c r="Y40" s="4"/>
      <c r="Z40" s="33" t="str">
        <f t="shared" si="3"/>
        <v>ITS GONZALEZ CELEDONIO JAVIER ALEXIS</v>
      </c>
      <c r="AA40" s="33"/>
    </row>
    <row r="41" spans="1:27" ht="15.75" customHeight="1" x14ac:dyDescent="0.15">
      <c r="A41" s="1">
        <f t="shared" si="8"/>
        <v>37</v>
      </c>
      <c r="B41" s="58">
        <v>3</v>
      </c>
      <c r="C41" s="58">
        <v>1898123</v>
      </c>
      <c r="D41" s="59" t="s">
        <v>89</v>
      </c>
      <c r="E41" s="60"/>
      <c r="F41" s="60" t="str">
        <f>Attendance!E41</f>
        <v>elias.nserna@gmail.com</v>
      </c>
      <c r="G41" s="61" t="s">
        <v>71</v>
      </c>
      <c r="H41" s="62">
        <v>5</v>
      </c>
      <c r="I41" s="62">
        <v>3</v>
      </c>
      <c r="J41" s="62">
        <v>4.5</v>
      </c>
      <c r="K41" s="36">
        <v>5</v>
      </c>
      <c r="L41" s="41">
        <v>3.1</v>
      </c>
      <c r="M41" s="41">
        <v>4.3</v>
      </c>
      <c r="N41" s="63">
        <v>17</v>
      </c>
      <c r="O41" s="62">
        <f t="shared" si="15"/>
        <v>14.600000000000001</v>
      </c>
      <c r="P41" s="62">
        <f t="shared" ref="P41:P50" si="17">0.25*V41</f>
        <v>15.75</v>
      </c>
      <c r="Q41" s="64">
        <f>Attendance!AB41</f>
        <v>5</v>
      </c>
      <c r="R41" s="65"/>
      <c r="S41" s="66">
        <f t="shared" si="14"/>
        <v>77.25</v>
      </c>
      <c r="T41" s="67">
        <f t="shared" si="2"/>
        <v>7</v>
      </c>
      <c r="U41" s="68">
        <v>73</v>
      </c>
      <c r="V41" s="68">
        <v>63</v>
      </c>
      <c r="W41" s="46"/>
      <c r="X41" s="69"/>
      <c r="Y41" s="69"/>
      <c r="Z41" s="59" t="str">
        <f t="shared" si="3"/>
        <v>ITS NUÑEZ SERNA ELIAS EMMANUEL</v>
      </c>
      <c r="AA41" s="33"/>
    </row>
    <row r="42" spans="1:27" ht="15.75" customHeight="1" x14ac:dyDescent="0.15">
      <c r="A42" s="1">
        <f t="shared" si="8"/>
        <v>38</v>
      </c>
      <c r="B42" s="32">
        <v>3</v>
      </c>
      <c r="C42" s="32">
        <v>1946850</v>
      </c>
      <c r="D42" s="33" t="s">
        <v>90</v>
      </c>
      <c r="E42" s="34"/>
      <c r="F42" s="34" t="str">
        <f>Attendance!E42</f>
        <v>dennissehernandez37@gmail.com</v>
      </c>
      <c r="G42" s="35" t="s">
        <v>51</v>
      </c>
      <c r="H42" s="36">
        <v>5</v>
      </c>
      <c r="I42" s="39">
        <v>0</v>
      </c>
      <c r="J42" s="36">
        <v>5</v>
      </c>
      <c r="K42" s="36">
        <v>4.5</v>
      </c>
      <c r="L42" s="41">
        <v>5</v>
      </c>
      <c r="M42" s="41">
        <v>4.0999999999999996</v>
      </c>
      <c r="N42" s="41">
        <v>19.399999999999999</v>
      </c>
      <c r="O42" s="36">
        <f t="shared" si="15"/>
        <v>8.8000000000000007</v>
      </c>
      <c r="P42" s="36">
        <f t="shared" si="17"/>
        <v>14.75</v>
      </c>
      <c r="Q42" s="42">
        <f>Attendance!AB42</f>
        <v>4</v>
      </c>
      <c r="R42" s="70"/>
      <c r="S42" s="43">
        <f t="shared" si="14"/>
        <v>70.55</v>
      </c>
      <c r="T42" s="44">
        <f t="shared" si="2"/>
        <v>6</v>
      </c>
      <c r="U42" s="45">
        <v>44</v>
      </c>
      <c r="V42" s="45">
        <v>59</v>
      </c>
      <c r="W42" s="46"/>
      <c r="X42" s="4"/>
      <c r="Y42" s="4"/>
      <c r="Z42" s="33" t="str">
        <f t="shared" si="3"/>
        <v>ITS HERNANDEZ HERNANDEZ DENNISSE YAZMIN</v>
      </c>
      <c r="AA42" s="33"/>
    </row>
    <row r="43" spans="1:27" ht="15.75" customHeight="1" x14ac:dyDescent="0.15">
      <c r="A43" s="1">
        <f t="shared" si="8"/>
        <v>39</v>
      </c>
      <c r="B43" s="32">
        <v>3</v>
      </c>
      <c r="C43" s="32">
        <v>1957951</v>
      </c>
      <c r="D43" s="33" t="s">
        <v>91</v>
      </c>
      <c r="E43" s="34"/>
      <c r="F43" s="34" t="str">
        <f>Attendance!E43</f>
        <v>cielomiranda2003@hotmail.com</v>
      </c>
      <c r="G43" s="35" t="s">
        <v>40</v>
      </c>
      <c r="H43" s="36">
        <v>5</v>
      </c>
      <c r="I43" s="36">
        <v>3</v>
      </c>
      <c r="J43" s="36">
        <v>3.3</v>
      </c>
      <c r="K43" s="39">
        <v>0</v>
      </c>
      <c r="L43" s="40">
        <v>4.3</v>
      </c>
      <c r="M43" s="41">
        <v>4.8</v>
      </c>
      <c r="N43" s="41">
        <v>19</v>
      </c>
      <c r="O43" s="36">
        <f t="shared" si="15"/>
        <v>10.600000000000001</v>
      </c>
      <c r="P43" s="36">
        <f t="shared" si="17"/>
        <v>15.5</v>
      </c>
      <c r="Q43" s="42">
        <f>Attendance!AB43</f>
        <v>4</v>
      </c>
      <c r="R43" s="70"/>
      <c r="S43" s="43">
        <f t="shared" si="14"/>
        <v>69.5</v>
      </c>
      <c r="T43" s="44">
        <f t="shared" si="2"/>
        <v>7</v>
      </c>
      <c r="U43" s="45">
        <v>53</v>
      </c>
      <c r="V43" s="45">
        <v>62</v>
      </c>
      <c r="W43" s="46"/>
      <c r="X43" s="4"/>
      <c r="Y43" s="4"/>
      <c r="Z43" s="33" t="str">
        <f t="shared" si="3"/>
        <v>ITS TORRES VALADEZ CIELO MIRANDA</v>
      </c>
      <c r="AA43" s="33"/>
    </row>
    <row r="44" spans="1:27" ht="15.75" customHeight="1" x14ac:dyDescent="0.15">
      <c r="A44" s="1">
        <f t="shared" si="8"/>
        <v>40</v>
      </c>
      <c r="B44" s="32">
        <v>3</v>
      </c>
      <c r="C44" s="32">
        <v>1959360</v>
      </c>
      <c r="D44" s="33" t="s">
        <v>92</v>
      </c>
      <c r="E44" s="34"/>
      <c r="F44" s="34" t="str">
        <f>Attendance!E44</f>
        <v>jonaga30@gmail.com</v>
      </c>
      <c r="G44" s="35" t="s">
        <v>34</v>
      </c>
      <c r="H44" s="36">
        <v>5</v>
      </c>
      <c r="I44" s="36">
        <v>1</v>
      </c>
      <c r="J44" s="38">
        <v>2</v>
      </c>
      <c r="K44" s="39">
        <v>0</v>
      </c>
      <c r="L44" s="40">
        <v>4.5999999999999996</v>
      </c>
      <c r="M44" s="41">
        <v>4.9000000000000004</v>
      </c>
      <c r="N44" s="41">
        <v>19.5</v>
      </c>
      <c r="O44" s="36">
        <f t="shared" si="15"/>
        <v>8</v>
      </c>
      <c r="P44" s="36">
        <f t="shared" si="17"/>
        <v>13</v>
      </c>
      <c r="Q44" s="42">
        <f>Attendance!AB44</f>
        <v>5</v>
      </c>
      <c r="R44" s="70" t="s">
        <v>93</v>
      </c>
      <c r="S44" s="48">
        <f>SUM(H44:R44)</f>
        <v>63</v>
      </c>
      <c r="T44" s="44">
        <f t="shared" si="2"/>
        <v>7</v>
      </c>
      <c r="U44" s="45">
        <v>40</v>
      </c>
      <c r="V44" s="45">
        <v>52</v>
      </c>
      <c r="W44" s="52">
        <v>70</v>
      </c>
      <c r="X44" s="4"/>
      <c r="Y44" s="4"/>
      <c r="Z44" s="33" t="str">
        <f t="shared" si="3"/>
        <v>ITS GALVAN VILLANUEVA JONATHAN FRANCISCO</v>
      </c>
      <c r="AA44" s="33"/>
    </row>
    <row r="45" spans="1:27" ht="15.75" customHeight="1" x14ac:dyDescent="0.15">
      <c r="A45" s="1">
        <f t="shared" si="8"/>
        <v>41</v>
      </c>
      <c r="B45" s="32">
        <v>3</v>
      </c>
      <c r="C45" s="32">
        <v>1993766</v>
      </c>
      <c r="D45" s="33" t="s">
        <v>94</v>
      </c>
      <c r="E45" s="34"/>
      <c r="F45" s="34" t="str">
        <f>Attendance!E45</f>
        <v>sonia.gallegosnch@uanl.edu.mx</v>
      </c>
      <c r="G45" s="35" t="s">
        <v>68</v>
      </c>
      <c r="H45" s="36">
        <v>5</v>
      </c>
      <c r="I45" s="36">
        <v>4.8</v>
      </c>
      <c r="J45" s="36">
        <v>5</v>
      </c>
      <c r="K45" s="36">
        <v>5</v>
      </c>
      <c r="L45" s="41">
        <v>4.8</v>
      </c>
      <c r="M45" s="41">
        <v>4.8</v>
      </c>
      <c r="N45" s="41">
        <v>18.5</v>
      </c>
      <c r="O45" s="36">
        <f t="shared" si="15"/>
        <v>12.8</v>
      </c>
      <c r="P45" s="36">
        <f t="shared" si="17"/>
        <v>19</v>
      </c>
      <c r="Q45" s="42">
        <f>Attendance!AB45</f>
        <v>5</v>
      </c>
      <c r="R45" s="70"/>
      <c r="S45" s="43">
        <f t="shared" ref="S45:S46" si="18">SUM(H45:Q45)</f>
        <v>84.7</v>
      </c>
      <c r="T45" s="44">
        <f t="shared" si="2"/>
        <v>7</v>
      </c>
      <c r="U45" s="45">
        <v>64</v>
      </c>
      <c r="V45" s="45">
        <v>76</v>
      </c>
      <c r="W45" s="46"/>
      <c r="X45" s="4"/>
      <c r="Y45" s="4"/>
      <c r="Z45" s="33" t="str">
        <f t="shared" si="3"/>
        <v>ITS GALLEGOS SANCHEZ SONIA ARLETH</v>
      </c>
      <c r="AA45" s="33"/>
    </row>
    <row r="46" spans="1:27" ht="15.75" customHeight="1" x14ac:dyDescent="0.15">
      <c r="A46" s="1">
        <f t="shared" si="8"/>
        <v>42</v>
      </c>
      <c r="B46" s="32">
        <v>3</v>
      </c>
      <c r="C46" s="32">
        <v>2010112</v>
      </c>
      <c r="D46" s="33" t="s">
        <v>95</v>
      </c>
      <c r="E46" s="34"/>
      <c r="F46" s="34" t="str">
        <f>Attendance!E46</f>
        <v>osmand.lopezflr@uanl.edu.mx</v>
      </c>
      <c r="G46" s="35" t="s">
        <v>62</v>
      </c>
      <c r="H46" s="36">
        <v>5</v>
      </c>
      <c r="I46" s="39">
        <v>0</v>
      </c>
      <c r="J46" s="39">
        <v>0</v>
      </c>
      <c r="K46" s="36">
        <v>5</v>
      </c>
      <c r="L46" s="40">
        <v>2.6</v>
      </c>
      <c r="M46" s="40">
        <v>4.8</v>
      </c>
      <c r="N46" s="41">
        <v>22.5</v>
      </c>
      <c r="O46" s="36">
        <f t="shared" si="15"/>
        <v>6.6000000000000005</v>
      </c>
      <c r="P46" s="36">
        <f t="shared" si="17"/>
        <v>24.5</v>
      </c>
      <c r="Q46" s="42">
        <f>Attendance!AB46</f>
        <v>0</v>
      </c>
      <c r="R46" s="70"/>
      <c r="S46" s="43">
        <f t="shared" si="18"/>
        <v>71</v>
      </c>
      <c r="T46" s="44">
        <f t="shared" si="2"/>
        <v>5</v>
      </c>
      <c r="U46" s="45">
        <v>33</v>
      </c>
      <c r="V46" s="45">
        <v>98</v>
      </c>
      <c r="W46" s="46"/>
      <c r="X46" s="4"/>
      <c r="Y46" s="4"/>
      <c r="Z46" s="33" t="str">
        <f t="shared" si="3"/>
        <v>ITS LOPEZ FLORES OSMAND OZIEL</v>
      </c>
      <c r="AA46" s="33"/>
    </row>
    <row r="47" spans="1:27" ht="15.75" customHeight="1" x14ac:dyDescent="0.15">
      <c r="A47" s="1">
        <f t="shared" si="8"/>
        <v>43</v>
      </c>
      <c r="B47" s="32">
        <v>3</v>
      </c>
      <c r="C47" s="32">
        <v>2127884</v>
      </c>
      <c r="D47" s="33" t="s">
        <v>96</v>
      </c>
      <c r="E47" s="34"/>
      <c r="F47" s="34" t="str">
        <f>Attendance!E47</f>
        <v>xavi.lp27@gmail.com</v>
      </c>
      <c r="G47" s="35" t="s">
        <v>44</v>
      </c>
      <c r="H47" s="36">
        <v>5</v>
      </c>
      <c r="I47" s="36">
        <v>4.5999999999999996</v>
      </c>
      <c r="J47" s="36">
        <v>3</v>
      </c>
      <c r="K47" s="36">
        <v>5</v>
      </c>
      <c r="L47" s="40">
        <v>4.8</v>
      </c>
      <c r="M47" s="41">
        <v>4.5</v>
      </c>
      <c r="N47" s="47">
        <v>0</v>
      </c>
      <c r="O47" s="36">
        <f t="shared" si="15"/>
        <v>6.6000000000000005</v>
      </c>
      <c r="P47" s="36">
        <f t="shared" si="17"/>
        <v>12.25</v>
      </c>
      <c r="Q47" s="42">
        <f>Attendance!AB47</f>
        <v>0</v>
      </c>
      <c r="R47" s="70" t="s">
        <v>97</v>
      </c>
      <c r="S47" s="48">
        <f>SUM(H47:R47)</f>
        <v>45.75</v>
      </c>
      <c r="T47" s="44">
        <f t="shared" si="2"/>
        <v>6</v>
      </c>
      <c r="U47" s="45">
        <v>33</v>
      </c>
      <c r="V47" s="45">
        <v>49</v>
      </c>
      <c r="W47" s="52">
        <v>75</v>
      </c>
      <c r="X47" s="4"/>
      <c r="Y47" s="4"/>
      <c r="Z47" s="33" t="str">
        <f t="shared" si="3"/>
        <v>ITS LOPEZ PEREZ JAVIER</v>
      </c>
      <c r="AA47" s="33"/>
    </row>
    <row r="48" spans="1:27" ht="15.75" customHeight="1" x14ac:dyDescent="0.15">
      <c r="A48" s="1">
        <f t="shared" si="8"/>
        <v>44</v>
      </c>
      <c r="B48" s="32">
        <v>5</v>
      </c>
      <c r="C48" s="32">
        <v>1952326</v>
      </c>
      <c r="D48" s="33" t="s">
        <v>98</v>
      </c>
      <c r="E48" s="34"/>
      <c r="F48" s="34" t="str">
        <f>Attendance!E48</f>
        <v>marcelo_andre2003@hotmail.com</v>
      </c>
      <c r="G48" s="35" t="s">
        <v>56</v>
      </c>
      <c r="H48" s="36">
        <v>5</v>
      </c>
      <c r="I48" s="37">
        <v>4.8</v>
      </c>
      <c r="J48" s="36">
        <v>4.5</v>
      </c>
      <c r="K48" s="36">
        <v>5</v>
      </c>
      <c r="L48" s="41">
        <v>4</v>
      </c>
      <c r="M48" s="41">
        <v>4.9000000000000004</v>
      </c>
      <c r="N48" s="41">
        <v>19.7</v>
      </c>
      <c r="O48" s="36">
        <f t="shared" si="15"/>
        <v>15.4</v>
      </c>
      <c r="P48" s="36">
        <f t="shared" si="17"/>
        <v>20.5</v>
      </c>
      <c r="Q48" s="42">
        <f>Attendance!AB48</f>
        <v>5</v>
      </c>
      <c r="R48" s="70"/>
      <c r="S48" s="43">
        <f t="shared" ref="S48:S50" si="19">SUM(H48:Q48)</f>
        <v>88.800000000000011</v>
      </c>
      <c r="T48" s="44">
        <f t="shared" si="2"/>
        <v>7</v>
      </c>
      <c r="U48" s="45">
        <v>77</v>
      </c>
      <c r="V48" s="45">
        <v>82</v>
      </c>
      <c r="W48" s="46"/>
      <c r="X48" s="4"/>
      <c r="Y48" s="4"/>
      <c r="Z48" s="33" t="str">
        <f t="shared" si="3"/>
        <v>ITS LEON LEAL MARCELO ANDRE</v>
      </c>
      <c r="AA48" s="33"/>
    </row>
    <row r="49" spans="1:27" ht="15.75" customHeight="1" x14ac:dyDescent="0.15">
      <c r="A49" s="1">
        <f t="shared" si="8"/>
        <v>45</v>
      </c>
      <c r="B49" s="32">
        <v>5</v>
      </c>
      <c r="C49" s="32">
        <v>2002917</v>
      </c>
      <c r="D49" s="33" t="s">
        <v>99</v>
      </c>
      <c r="E49" s="34"/>
      <c r="F49" s="34" t="str">
        <f>Attendance!E49</f>
        <v>oscar.floresfrn@uanl.edu.mx</v>
      </c>
      <c r="G49" s="35" t="s">
        <v>49</v>
      </c>
      <c r="H49" s="36">
        <v>5</v>
      </c>
      <c r="I49" s="37">
        <v>4.8</v>
      </c>
      <c r="J49" s="36">
        <v>4.7</v>
      </c>
      <c r="K49" s="36">
        <v>5</v>
      </c>
      <c r="L49" s="41">
        <v>3.7</v>
      </c>
      <c r="M49" s="41">
        <v>3</v>
      </c>
      <c r="N49" s="41">
        <v>18.899999999999999</v>
      </c>
      <c r="O49" s="36">
        <f t="shared" si="15"/>
        <v>15.200000000000001</v>
      </c>
      <c r="P49" s="36">
        <f t="shared" si="17"/>
        <v>20.5</v>
      </c>
      <c r="Q49" s="42">
        <f>Attendance!AB49</f>
        <v>5</v>
      </c>
      <c r="R49" s="70"/>
      <c r="S49" s="43">
        <f t="shared" si="19"/>
        <v>85.8</v>
      </c>
      <c r="T49" s="44">
        <f t="shared" si="2"/>
        <v>7</v>
      </c>
      <c r="U49" s="45">
        <v>76</v>
      </c>
      <c r="V49" s="45">
        <v>82</v>
      </c>
      <c r="W49" s="46"/>
      <c r="X49" s="4"/>
      <c r="Y49" s="4"/>
      <c r="Z49" s="33" t="str">
        <f t="shared" si="3"/>
        <v>ITS FLORES FERNANDEZ OSCAR</v>
      </c>
      <c r="AA49" s="33"/>
    </row>
    <row r="50" spans="1:27" ht="15.75" customHeight="1" x14ac:dyDescent="0.15">
      <c r="A50" s="1">
        <f t="shared" si="8"/>
        <v>46</v>
      </c>
      <c r="B50" s="32">
        <v>5</v>
      </c>
      <c r="C50" s="32">
        <v>2062999</v>
      </c>
      <c r="D50" s="33" t="s">
        <v>100</v>
      </c>
      <c r="E50" s="34"/>
      <c r="F50" s="34" t="str">
        <f>Attendance!E50</f>
        <v>javimenap1118@gmail.com</v>
      </c>
      <c r="G50" s="35" t="s">
        <v>36</v>
      </c>
      <c r="H50" s="36">
        <v>5</v>
      </c>
      <c r="I50" s="36">
        <v>3</v>
      </c>
      <c r="J50" s="36">
        <v>5</v>
      </c>
      <c r="K50" s="36">
        <v>5</v>
      </c>
      <c r="L50" s="41">
        <v>2.7</v>
      </c>
      <c r="M50" s="41">
        <v>4.9000000000000004</v>
      </c>
      <c r="N50" s="41">
        <v>19.600000000000001</v>
      </c>
      <c r="O50" s="36">
        <f t="shared" si="15"/>
        <v>18.600000000000001</v>
      </c>
      <c r="P50" s="36">
        <f t="shared" si="17"/>
        <v>23.5</v>
      </c>
      <c r="Q50" s="42">
        <f>Attendance!AB50</f>
        <v>5</v>
      </c>
      <c r="R50" s="70"/>
      <c r="S50" s="43">
        <f t="shared" si="19"/>
        <v>92.300000000000011</v>
      </c>
      <c r="T50" s="44">
        <f t="shared" si="2"/>
        <v>7</v>
      </c>
      <c r="U50" s="45">
        <v>93</v>
      </c>
      <c r="V50" s="45">
        <v>94</v>
      </c>
      <c r="W50" s="46"/>
      <c r="X50" s="4"/>
      <c r="Y50" s="4"/>
      <c r="Z50" s="33" t="str">
        <f t="shared" si="3"/>
        <v>ITS MENA PEREZ JAVIER ALEJANDRO</v>
      </c>
      <c r="AA50" s="33"/>
    </row>
    <row r="51" spans="1:27" ht="15.75" customHeight="1" x14ac:dyDescent="0.15">
      <c r="A51" s="1"/>
      <c r="B51" s="4"/>
      <c r="C51" s="4"/>
      <c r="D51" s="4"/>
      <c r="E51" s="4"/>
      <c r="F51" s="4"/>
      <c r="G51" s="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27"/>
      <c r="X51" s="4"/>
      <c r="Y51" s="4"/>
      <c r="Z51" s="7"/>
      <c r="AA51" s="7"/>
    </row>
    <row r="52" spans="1:27" ht="15.75" customHeight="1" x14ac:dyDescent="0.15">
      <c r="A52" s="1"/>
      <c r="B52" s="4"/>
      <c r="C52" s="3"/>
      <c r="D52" s="71" t="s">
        <v>101</v>
      </c>
      <c r="E52" s="4"/>
      <c r="F52" s="4"/>
      <c r="G52" s="3"/>
      <c r="H52" s="72">
        <f t="shared" ref="H52:M52" si="20">100*AVERAGE(H5:H50)/5</f>
        <v>86.956521739130423</v>
      </c>
      <c r="I52" s="72">
        <f t="shared" si="20"/>
        <v>44.260869565217384</v>
      </c>
      <c r="J52" s="72">
        <f t="shared" si="20"/>
        <v>52.565217391304351</v>
      </c>
      <c r="K52" s="72">
        <f t="shared" si="20"/>
        <v>58.043478260869563</v>
      </c>
      <c r="L52" s="72">
        <f t="shared" si="20"/>
        <v>71.695652173913032</v>
      </c>
      <c r="M52" s="72">
        <f t="shared" si="20"/>
        <v>64.260869565217376</v>
      </c>
      <c r="N52" s="72">
        <f t="shared" ref="N52:O52" si="21">100*AVERAGE(N5:N50)/20</f>
        <v>66.978260869565219</v>
      </c>
      <c r="O52" s="72">
        <f t="shared" si="21"/>
        <v>43.239130434782609</v>
      </c>
      <c r="P52" s="72">
        <f>100*AVERAGE(P5:P50)/25</f>
        <v>51.217391304347828</v>
      </c>
      <c r="Q52" s="3"/>
      <c r="R52" s="4"/>
      <c r="S52" s="5"/>
      <c r="T52" s="4"/>
      <c r="U52" s="6">
        <f t="shared" ref="U52:V52" si="22">AVERAGE(U5:U50)</f>
        <v>55.25</v>
      </c>
      <c r="V52" s="6">
        <f t="shared" si="22"/>
        <v>71.393939393939391</v>
      </c>
      <c r="W52" s="27" t="s">
        <v>102</v>
      </c>
      <c r="X52" s="3"/>
      <c r="Y52" s="3"/>
      <c r="Z52" s="73"/>
      <c r="AA52" s="73"/>
    </row>
    <row r="53" spans="1:27" ht="15.75" customHeight="1" x14ac:dyDescent="0.15">
      <c r="A53" s="1"/>
      <c r="B53" s="4"/>
      <c r="C53" s="3"/>
      <c r="D53" s="71" t="s">
        <v>103</v>
      </c>
      <c r="E53" s="4"/>
      <c r="F53" s="4"/>
      <c r="G53" s="3"/>
      <c r="H53" s="74">
        <f t="shared" ref="H53:M53" si="23">100*SUM(H5:H50)/(5*COUNTIF(H5:H50,"&gt;0"))</f>
        <v>100</v>
      </c>
      <c r="I53" s="74">
        <f t="shared" si="23"/>
        <v>78.307692307692292</v>
      </c>
      <c r="J53" s="74">
        <f t="shared" si="23"/>
        <v>83.379310344827587</v>
      </c>
      <c r="K53" s="74">
        <f t="shared" si="23"/>
        <v>95.357142857142861</v>
      </c>
      <c r="L53" s="74">
        <f t="shared" si="23"/>
        <v>80.439024390243887</v>
      </c>
      <c r="M53" s="74">
        <f t="shared" si="23"/>
        <v>89.575757575757564</v>
      </c>
      <c r="N53" s="74">
        <f t="shared" ref="N53:O53" si="24">100*SUM(N5:N50)/(20*COUNTIF(N5:N50,"&gt;0"))</f>
        <v>96.281250000000014</v>
      </c>
      <c r="O53" s="74">
        <f t="shared" si="24"/>
        <v>55.25</v>
      </c>
      <c r="P53" s="74">
        <f>100*SUM(P5:P50)/(25*COUNTIF(P5:P50,"&gt;0"))</f>
        <v>71.393939393939391</v>
      </c>
      <c r="Q53" s="3"/>
      <c r="R53" s="4"/>
      <c r="S53" s="5"/>
      <c r="T53" s="4"/>
      <c r="U53" s="6"/>
      <c r="V53" s="6"/>
      <c r="W53" s="3"/>
      <c r="X53" s="3"/>
      <c r="Y53" s="3"/>
      <c r="Z53" s="73"/>
      <c r="AA53" s="73"/>
    </row>
    <row r="54" spans="1:27" ht="15.75" customHeight="1" x14ac:dyDescent="0.15">
      <c r="A54" s="1"/>
      <c r="B54" s="75" t="s">
        <v>104</v>
      </c>
      <c r="C54" s="76">
        <f>COUNTIF(C5:C51,"&gt;0")</f>
        <v>46</v>
      </c>
      <c r="D54" s="71" t="s">
        <v>105</v>
      </c>
      <c r="E54" s="4"/>
      <c r="F54" s="4"/>
      <c r="G54" s="3"/>
      <c r="H54" s="77">
        <f t="shared" ref="H54:P54" si="25">COUNTIF(H5:H50,"&gt;0")/$C$54</f>
        <v>0.86956521739130432</v>
      </c>
      <c r="I54" s="77">
        <f t="shared" si="25"/>
        <v>0.56521739130434778</v>
      </c>
      <c r="J54" s="77">
        <f t="shared" si="25"/>
        <v>0.63043478260869568</v>
      </c>
      <c r="K54" s="77">
        <f t="shared" si="25"/>
        <v>0.60869565217391308</v>
      </c>
      <c r="L54" s="77">
        <f t="shared" si="25"/>
        <v>0.89130434782608692</v>
      </c>
      <c r="M54" s="77">
        <f t="shared" si="25"/>
        <v>0.71739130434782605</v>
      </c>
      <c r="N54" s="77">
        <f t="shared" si="25"/>
        <v>0.69565217391304346</v>
      </c>
      <c r="O54" s="77">
        <f t="shared" si="25"/>
        <v>0.78260869565217395</v>
      </c>
      <c r="P54" s="77">
        <f t="shared" si="25"/>
        <v>0.71739130434782605</v>
      </c>
      <c r="Q54" s="3"/>
      <c r="R54" s="4"/>
      <c r="S54" s="5"/>
      <c r="T54" s="4"/>
      <c r="U54" s="77">
        <f>COUNTIF(U5:U50,"&gt;0")/$C$54</f>
        <v>0.78260869565217395</v>
      </c>
      <c r="V54" s="3"/>
      <c r="W54" s="3"/>
      <c r="X54" s="27"/>
      <c r="Y54" s="27"/>
      <c r="Z54" s="7"/>
      <c r="AA54" s="7"/>
    </row>
    <row r="55" spans="1:27" ht="15.75" customHeight="1" x14ac:dyDescent="0.15">
      <c r="A55" s="1"/>
      <c r="B55" s="4"/>
      <c r="C55" s="3"/>
      <c r="D55" s="4"/>
      <c r="E55" s="4"/>
      <c r="F55" s="4"/>
      <c r="G55" s="3"/>
      <c r="H55" s="3" t="s">
        <v>106</v>
      </c>
      <c r="I55" s="3" t="s">
        <v>107</v>
      </c>
      <c r="J55" s="3" t="s">
        <v>108</v>
      </c>
      <c r="K55" s="3"/>
      <c r="L55" s="3"/>
      <c r="M55" s="3" t="s">
        <v>109</v>
      </c>
      <c r="N55" s="3" t="s">
        <v>110</v>
      </c>
      <c r="O55" s="3" t="s">
        <v>111</v>
      </c>
      <c r="P55" s="3" t="s">
        <v>112</v>
      </c>
      <c r="Q55" s="3"/>
      <c r="R55" s="4"/>
      <c r="S55" s="5"/>
      <c r="T55" s="4" t="s">
        <v>113</v>
      </c>
      <c r="U55" s="6"/>
      <c r="V55" s="3"/>
      <c r="W55" s="3"/>
      <c r="X55" s="78" t="s">
        <v>114</v>
      </c>
      <c r="Y55" s="27"/>
      <c r="Z55" s="7"/>
      <c r="AA55" s="7"/>
    </row>
    <row r="56" spans="1:27" ht="15.75" customHeight="1" x14ac:dyDescent="0.15">
      <c r="A56" s="1"/>
      <c r="B56" s="4"/>
      <c r="C56" s="3"/>
      <c r="D56" s="4" t="s">
        <v>113</v>
      </c>
      <c r="E56" s="4"/>
      <c r="F56" s="4" t="s">
        <v>115</v>
      </c>
      <c r="G56" s="3"/>
      <c r="H56" s="34" t="s">
        <v>116</v>
      </c>
      <c r="I56" s="34" t="s">
        <v>117</v>
      </c>
      <c r="J56" s="34"/>
      <c r="K56" s="34"/>
      <c r="L56" s="4"/>
      <c r="M56" s="4"/>
      <c r="N56" s="4"/>
      <c r="O56" s="4"/>
      <c r="P56" s="79" t="s">
        <v>118</v>
      </c>
      <c r="Q56" s="79" t="s">
        <v>119</v>
      </c>
      <c r="R56" s="4" t="s">
        <v>119</v>
      </c>
      <c r="S56" s="5"/>
      <c r="T56" s="4" t="s">
        <v>120</v>
      </c>
      <c r="U56" s="6"/>
      <c r="V56" s="3"/>
      <c r="W56" s="4"/>
      <c r="X56" s="80" t="s">
        <v>121</v>
      </c>
      <c r="Y56" s="80"/>
      <c r="Z56" s="81"/>
      <c r="AA56" s="81"/>
    </row>
    <row r="57" spans="1:27" ht="15.75" customHeight="1" x14ac:dyDescent="0.15">
      <c r="A57" s="1"/>
      <c r="B57" s="4"/>
      <c r="C57" s="3"/>
      <c r="D57" s="4" t="s">
        <v>120</v>
      </c>
      <c r="E57" s="4"/>
      <c r="F57" s="4" t="s">
        <v>122</v>
      </c>
      <c r="G57" s="3"/>
      <c r="H57" s="34" t="s">
        <v>32</v>
      </c>
      <c r="I57" s="34" t="s">
        <v>123</v>
      </c>
      <c r="J57" s="34"/>
      <c r="K57" s="34"/>
      <c r="L57" s="4"/>
      <c r="M57" s="4"/>
      <c r="N57" s="82" t="s">
        <v>124</v>
      </c>
      <c r="O57" s="83"/>
      <c r="P57" s="84">
        <f>C54</f>
        <v>46</v>
      </c>
      <c r="Q57" s="85"/>
      <c r="R57" s="4"/>
      <c r="S57" s="5"/>
      <c r="T57" s="4" t="s">
        <v>125</v>
      </c>
      <c r="U57" s="6"/>
      <c r="V57" s="3"/>
      <c r="W57" s="3"/>
      <c r="X57" s="80"/>
      <c r="Y57" s="80"/>
      <c r="Z57" s="81"/>
      <c r="AA57" s="81"/>
    </row>
    <row r="58" spans="1:27" ht="15.75" customHeight="1" x14ac:dyDescent="0.15">
      <c r="A58" s="1"/>
      <c r="B58" s="4"/>
      <c r="C58" s="3"/>
      <c r="D58" s="4" t="s">
        <v>125</v>
      </c>
      <c r="E58" s="4"/>
      <c r="F58" s="4" t="s">
        <v>126</v>
      </c>
      <c r="G58" s="3"/>
      <c r="H58" s="34" t="s">
        <v>127</v>
      </c>
      <c r="I58" s="34" t="s">
        <v>128</v>
      </c>
      <c r="J58" s="34"/>
      <c r="K58" s="34"/>
      <c r="L58" s="4"/>
      <c r="M58" s="4"/>
      <c r="N58" s="82" t="s">
        <v>129</v>
      </c>
      <c r="O58" s="83"/>
      <c r="P58" s="84">
        <f>COUNTIF(S5:S50,"&gt;=70")</f>
        <v>23</v>
      </c>
      <c r="Q58" s="86">
        <f t="shared" ref="Q58:Q59" si="26">P58/$P$57</f>
        <v>0.5</v>
      </c>
      <c r="R58" s="4"/>
      <c r="S58" s="5"/>
      <c r="T58" s="3"/>
      <c r="U58" s="6"/>
      <c r="V58" s="3"/>
      <c r="W58" s="3"/>
      <c r="X58" s="87" t="s">
        <v>130</v>
      </c>
      <c r="Y58" s="4"/>
      <c r="Z58" s="7"/>
      <c r="AA58" s="7"/>
    </row>
    <row r="59" spans="1:27" ht="15.75" customHeight="1" x14ac:dyDescent="0.15">
      <c r="A59" s="1"/>
      <c r="B59" s="4"/>
      <c r="C59" s="3"/>
      <c r="D59" s="4"/>
      <c r="E59" s="4"/>
      <c r="F59" s="4"/>
      <c r="G59" s="3"/>
      <c r="H59" s="34" t="s">
        <v>131</v>
      </c>
      <c r="I59" s="34" t="s">
        <v>132</v>
      </c>
      <c r="J59" s="34"/>
      <c r="K59" s="34"/>
      <c r="L59" s="88"/>
      <c r="M59" s="4"/>
      <c r="N59" s="82" t="s">
        <v>133</v>
      </c>
      <c r="O59" s="83"/>
      <c r="P59" s="84">
        <f>COUNTIF(V5:V50,"NP")</f>
        <v>13</v>
      </c>
      <c r="Q59" s="86">
        <f t="shared" si="26"/>
        <v>0.28260869565217389</v>
      </c>
      <c r="R59" s="4"/>
      <c r="S59" s="4"/>
      <c r="T59" s="4"/>
      <c r="U59" s="6"/>
      <c r="V59" s="3"/>
      <c r="W59" s="3"/>
      <c r="X59" s="80" t="s">
        <v>121</v>
      </c>
      <c r="Y59" s="80"/>
      <c r="Z59" s="81"/>
      <c r="AA59" s="81"/>
    </row>
    <row r="60" spans="1:27" ht="15.75" customHeight="1" x14ac:dyDescent="0.15">
      <c r="A60" s="1"/>
      <c r="B60" s="4"/>
      <c r="C60" s="3"/>
      <c r="D60" s="2" t="s">
        <v>134</v>
      </c>
      <c r="E60" s="4"/>
      <c r="F60" s="2" t="s">
        <v>135</v>
      </c>
      <c r="G60" s="5" t="s">
        <v>136</v>
      </c>
      <c r="H60" s="2" t="s">
        <v>137</v>
      </c>
      <c r="I60" s="4"/>
      <c r="J60" s="4"/>
      <c r="K60" s="4"/>
      <c r="L60" s="4"/>
      <c r="M60" s="4"/>
      <c r="N60" s="82" t="s">
        <v>138</v>
      </c>
      <c r="O60" s="83"/>
      <c r="P60" s="84">
        <f>COUNTIF(W5:W50,"&gt;=70")</f>
        <v>6</v>
      </c>
      <c r="Q60" s="85"/>
      <c r="R60" s="4"/>
      <c r="S60" s="4"/>
      <c r="T60" s="4"/>
      <c r="U60" s="6"/>
      <c r="V60" s="3"/>
      <c r="W60" s="3"/>
      <c r="X60" s="89"/>
      <c r="Y60" s="80"/>
      <c r="Z60" s="81"/>
      <c r="AA60" s="81"/>
    </row>
    <row r="61" spans="1:27" ht="15.75" customHeight="1" x14ac:dyDescent="0.15">
      <c r="A61" s="1"/>
      <c r="B61" s="4" t="s">
        <v>139</v>
      </c>
      <c r="C61" s="90" t="s">
        <v>140</v>
      </c>
      <c r="D61" s="91" t="s">
        <v>141</v>
      </c>
      <c r="E61" s="4" t="s">
        <v>142</v>
      </c>
      <c r="F61" s="92" t="s">
        <v>142</v>
      </c>
      <c r="G61" s="93" t="s">
        <v>142</v>
      </c>
      <c r="H61" s="94" t="s">
        <v>142</v>
      </c>
      <c r="I61" s="4"/>
      <c r="J61" s="4"/>
      <c r="K61" s="4"/>
      <c r="L61" s="4"/>
      <c r="M61" s="4"/>
      <c r="N61" s="82" t="s">
        <v>143</v>
      </c>
      <c r="O61" s="83"/>
      <c r="P61" s="84">
        <f>COUNTIF(W5:W50,"NP")</f>
        <v>1</v>
      </c>
      <c r="Q61" s="85"/>
      <c r="R61" s="4"/>
      <c r="S61" s="4"/>
      <c r="T61" s="4"/>
      <c r="U61" s="6"/>
      <c r="V61" s="3"/>
      <c r="W61" s="3"/>
      <c r="X61" s="89"/>
      <c r="Y61" s="80"/>
      <c r="Z61" s="81"/>
      <c r="AA61" s="81"/>
    </row>
    <row r="62" spans="1:27" ht="15.75" customHeight="1" x14ac:dyDescent="0.15">
      <c r="A62" s="1"/>
      <c r="B62" s="4" t="s">
        <v>144</v>
      </c>
      <c r="C62" s="90" t="s">
        <v>145</v>
      </c>
      <c r="D62" s="91" t="s">
        <v>146</v>
      </c>
      <c r="E62" s="4" t="s">
        <v>142</v>
      </c>
      <c r="F62" s="92" t="s">
        <v>142</v>
      </c>
      <c r="G62" s="95" t="s">
        <v>142</v>
      </c>
      <c r="H62" s="94" t="s">
        <v>142</v>
      </c>
      <c r="I62" s="4"/>
      <c r="J62" s="4"/>
      <c r="K62" s="4"/>
      <c r="L62" s="4"/>
      <c r="M62" s="4"/>
      <c r="N62" s="82" t="s">
        <v>147</v>
      </c>
      <c r="O62" s="83"/>
      <c r="P62" s="84">
        <f>COUNTIF(W5:W50,"NC")</f>
        <v>13</v>
      </c>
      <c r="Q62" s="85"/>
      <c r="R62" s="27"/>
      <c r="S62" s="4"/>
      <c r="T62" s="4"/>
      <c r="U62" s="6"/>
      <c r="V62" s="3"/>
      <c r="W62" s="3"/>
      <c r="X62" s="89"/>
      <c r="Y62" s="80"/>
      <c r="Z62" s="81"/>
      <c r="AA62" s="81"/>
    </row>
    <row r="63" spans="1:27" ht="15.75" customHeight="1" x14ac:dyDescent="0.15">
      <c r="A63" s="1"/>
      <c r="B63" s="4" t="s">
        <v>148</v>
      </c>
      <c r="C63" s="90" t="s">
        <v>149</v>
      </c>
      <c r="D63" s="91" t="s">
        <v>150</v>
      </c>
      <c r="E63" s="4" t="s">
        <v>142</v>
      </c>
      <c r="F63" s="92" t="s">
        <v>142</v>
      </c>
      <c r="G63" s="95" t="s">
        <v>142</v>
      </c>
      <c r="H63" s="94" t="s">
        <v>142</v>
      </c>
      <c r="I63" s="4"/>
      <c r="J63" s="4"/>
      <c r="K63" s="4"/>
      <c r="L63" s="4"/>
      <c r="M63" s="4"/>
      <c r="N63" s="82" t="s">
        <v>151</v>
      </c>
      <c r="O63" s="83"/>
      <c r="P63" s="84">
        <f>P58+P60</f>
        <v>29</v>
      </c>
      <c r="Q63" s="86">
        <f>P63/$P$57</f>
        <v>0.63043478260869568</v>
      </c>
      <c r="R63" s="27"/>
      <c r="S63" s="4"/>
      <c r="T63" s="4"/>
      <c r="U63" s="6"/>
      <c r="V63" s="3"/>
      <c r="W63" s="3"/>
      <c r="X63" s="96"/>
      <c r="Y63" s="96"/>
      <c r="Z63" s="7"/>
      <c r="AA63" s="7"/>
    </row>
    <row r="64" spans="1:27" ht="15.75" customHeight="1" x14ac:dyDescent="0.15">
      <c r="A64" s="1"/>
      <c r="B64" s="4" t="s">
        <v>152</v>
      </c>
      <c r="C64" s="90" t="s">
        <v>153</v>
      </c>
      <c r="D64" s="91" t="s">
        <v>154</v>
      </c>
      <c r="E64" s="4" t="s">
        <v>142</v>
      </c>
      <c r="F64" s="92" t="s">
        <v>142</v>
      </c>
      <c r="G64" s="95" t="s">
        <v>142</v>
      </c>
      <c r="H64" s="94" t="s">
        <v>142</v>
      </c>
      <c r="I64" s="4"/>
      <c r="J64" s="4"/>
      <c r="K64" s="4"/>
      <c r="L64" s="4"/>
      <c r="M64" s="4"/>
      <c r="N64" s="4"/>
      <c r="O64" s="4"/>
      <c r="P64" s="4"/>
      <c r="Q64" s="3"/>
      <c r="R64" s="27"/>
      <c r="S64" s="4"/>
      <c r="T64" s="4"/>
      <c r="U64" s="6"/>
      <c r="V64" s="3"/>
      <c r="W64" s="3"/>
      <c r="X64" s="96"/>
      <c r="Y64" s="96"/>
      <c r="Z64" s="7"/>
      <c r="AA64" s="7"/>
    </row>
    <row r="65" spans="1:27" ht="15.75" customHeight="1" x14ac:dyDescent="0.15">
      <c r="A65" s="1"/>
      <c r="B65" s="4" t="s">
        <v>155</v>
      </c>
      <c r="C65" s="90" t="s">
        <v>156</v>
      </c>
      <c r="D65" s="91" t="s">
        <v>157</v>
      </c>
      <c r="E65" s="88" t="s">
        <v>142</v>
      </c>
      <c r="F65" s="92" t="s">
        <v>142</v>
      </c>
      <c r="G65" s="95" t="s">
        <v>142</v>
      </c>
      <c r="H65" s="94" t="s">
        <v>142</v>
      </c>
      <c r="I65" s="4" t="s">
        <v>158</v>
      </c>
      <c r="J65" s="4"/>
      <c r="K65" s="4"/>
      <c r="L65" s="4"/>
      <c r="M65" s="4"/>
      <c r="N65" s="4"/>
      <c r="O65" s="4"/>
      <c r="P65" s="4"/>
      <c r="Q65" s="3"/>
      <c r="R65" s="97" t="s">
        <v>159</v>
      </c>
      <c r="S65" s="34"/>
      <c r="T65" s="34"/>
      <c r="U65" s="98"/>
      <c r="V65" s="90"/>
      <c r="W65" s="3"/>
      <c r="X65" s="96"/>
      <c r="Y65" s="96"/>
      <c r="Z65" s="7"/>
      <c r="AA65" s="7"/>
    </row>
    <row r="66" spans="1:27" ht="15.75" customHeight="1" x14ac:dyDescent="0.15">
      <c r="A66" s="1"/>
      <c r="B66" s="4" t="s">
        <v>160</v>
      </c>
      <c r="C66" s="90" t="s">
        <v>161</v>
      </c>
      <c r="D66" s="91" t="s">
        <v>162</v>
      </c>
      <c r="E66" s="88" t="s">
        <v>142</v>
      </c>
      <c r="F66" s="92" t="s">
        <v>142</v>
      </c>
      <c r="G66" s="95" t="s">
        <v>142</v>
      </c>
      <c r="H66" s="94" t="s">
        <v>142</v>
      </c>
      <c r="I66" s="4"/>
      <c r="J66" s="4"/>
      <c r="K66" s="4"/>
      <c r="L66" s="4"/>
      <c r="M66" s="4"/>
      <c r="N66" s="4"/>
      <c r="O66" s="99" t="s">
        <v>163</v>
      </c>
      <c r="P66" s="4"/>
      <c r="Q66" s="3"/>
      <c r="R66" s="99" t="s">
        <v>163</v>
      </c>
      <c r="S66" s="34"/>
      <c r="T66" s="34"/>
      <c r="U66" s="98"/>
      <c r="V66" s="90"/>
      <c r="W66" s="3"/>
      <c r="X66" s="96"/>
      <c r="Y66" s="96"/>
      <c r="Z66" s="7"/>
      <c r="AA66" s="7"/>
    </row>
    <row r="67" spans="1:27" ht="15.75" customHeight="1" x14ac:dyDescent="0.15">
      <c r="A67" s="1"/>
      <c r="B67" s="4" t="s">
        <v>164</v>
      </c>
      <c r="C67" s="90" t="s">
        <v>165</v>
      </c>
      <c r="D67" s="91" t="s">
        <v>157</v>
      </c>
      <c r="E67" s="4" t="s">
        <v>142</v>
      </c>
      <c r="F67" s="92" t="s">
        <v>142</v>
      </c>
      <c r="G67" s="95" t="s">
        <v>142</v>
      </c>
      <c r="H67" s="94" t="s">
        <v>142</v>
      </c>
      <c r="I67" s="4"/>
      <c r="J67" s="4"/>
      <c r="K67" s="4"/>
      <c r="L67" s="4"/>
      <c r="M67" s="4"/>
      <c r="N67" s="4"/>
      <c r="O67" s="99" t="s">
        <v>166</v>
      </c>
      <c r="P67" s="4"/>
      <c r="Q67" s="3"/>
      <c r="R67" s="99" t="s">
        <v>166</v>
      </c>
      <c r="S67" s="5"/>
      <c r="T67" s="3"/>
      <c r="U67" s="6"/>
      <c r="V67" s="6"/>
      <c r="W67" s="6"/>
      <c r="X67" s="3"/>
      <c r="Y67" s="3"/>
      <c r="Z67" s="7"/>
      <c r="AA67" s="7"/>
    </row>
    <row r="68" spans="1:27" ht="15.75" customHeight="1" x14ac:dyDescent="0.15">
      <c r="A68" s="1"/>
      <c r="B68" s="4" t="s">
        <v>167</v>
      </c>
      <c r="C68" s="90" t="s">
        <v>168</v>
      </c>
      <c r="D68" s="91" t="s">
        <v>169</v>
      </c>
      <c r="E68" s="88" t="s">
        <v>142</v>
      </c>
      <c r="F68" s="92" t="s">
        <v>142</v>
      </c>
      <c r="G68" s="95" t="s">
        <v>142</v>
      </c>
      <c r="H68" s="94" t="s">
        <v>142</v>
      </c>
      <c r="I68" s="4"/>
      <c r="J68" s="4"/>
      <c r="K68" s="4"/>
      <c r="L68" s="4"/>
      <c r="M68" s="4"/>
      <c r="N68" s="4"/>
      <c r="O68" s="99" t="s">
        <v>170</v>
      </c>
      <c r="P68" s="4"/>
      <c r="Q68" s="3"/>
      <c r="R68" s="99" t="s">
        <v>170</v>
      </c>
      <c r="S68" s="5"/>
      <c r="T68" s="3"/>
      <c r="U68" s="6"/>
      <c r="V68" s="3"/>
      <c r="W68" s="3"/>
      <c r="X68" s="3"/>
      <c r="Y68" s="3"/>
      <c r="Z68" s="7"/>
      <c r="AA68" s="7"/>
    </row>
    <row r="69" spans="1:27" ht="15.75" customHeight="1" x14ac:dyDescent="0.15">
      <c r="A69" s="1"/>
      <c r="B69" s="4" t="s">
        <v>171</v>
      </c>
      <c r="C69" s="100" t="s">
        <v>172</v>
      </c>
      <c r="D69" s="91" t="s">
        <v>173</v>
      </c>
      <c r="E69" s="4" t="s">
        <v>142</v>
      </c>
      <c r="F69" s="92" t="s">
        <v>142</v>
      </c>
      <c r="G69" s="95" t="s">
        <v>142</v>
      </c>
      <c r="H69" s="94" t="s">
        <v>142</v>
      </c>
      <c r="I69" s="4"/>
      <c r="J69" s="4"/>
      <c r="K69" s="4"/>
      <c r="L69" s="4"/>
      <c r="M69" s="4"/>
      <c r="N69" s="4"/>
      <c r="O69" s="99" t="s">
        <v>174</v>
      </c>
      <c r="P69" s="4"/>
      <c r="Q69" s="3"/>
      <c r="R69" s="99" t="s">
        <v>174</v>
      </c>
      <c r="S69" s="34"/>
      <c r="T69" s="90"/>
      <c r="U69" s="98"/>
      <c r="V69" s="90"/>
      <c r="W69" s="3"/>
      <c r="X69" s="27"/>
      <c r="Y69" s="27"/>
      <c r="Z69" s="7"/>
      <c r="AA69" s="7"/>
    </row>
    <row r="70" spans="1:27" ht="15.75" customHeight="1" x14ac:dyDescent="0.15">
      <c r="A70" s="1"/>
      <c r="B70" s="4" t="s">
        <v>175</v>
      </c>
      <c r="C70" s="100" t="s">
        <v>176</v>
      </c>
      <c r="D70" s="91" t="s">
        <v>177</v>
      </c>
      <c r="E70" s="4" t="s">
        <v>142</v>
      </c>
      <c r="F70" s="101" t="s">
        <v>142</v>
      </c>
      <c r="G70" s="95" t="s">
        <v>142</v>
      </c>
      <c r="H70" s="94" t="s">
        <v>142</v>
      </c>
      <c r="I70" s="4"/>
      <c r="J70" s="4"/>
      <c r="K70" s="4"/>
      <c r="L70" s="4"/>
      <c r="M70" s="4"/>
      <c r="N70" s="4"/>
      <c r="O70" s="99"/>
      <c r="P70" s="4"/>
      <c r="Q70" s="3"/>
      <c r="R70" s="99"/>
      <c r="S70" s="34"/>
      <c r="T70" s="90"/>
      <c r="U70" s="98"/>
      <c r="V70" s="90"/>
      <c r="W70" s="3"/>
      <c r="X70" s="27"/>
      <c r="Y70" s="27"/>
      <c r="Z70" s="7"/>
      <c r="AA70" s="7"/>
    </row>
    <row r="71" spans="1:27" ht="15.75" customHeight="1" x14ac:dyDescent="0.15">
      <c r="A71" s="1"/>
      <c r="B71" s="4" t="s">
        <v>178</v>
      </c>
      <c r="C71" s="100" t="s">
        <v>179</v>
      </c>
      <c r="D71" s="34" t="s">
        <v>180</v>
      </c>
      <c r="E71" s="4" t="s">
        <v>142</v>
      </c>
      <c r="F71" s="101" t="s">
        <v>142</v>
      </c>
      <c r="G71" s="95" t="s">
        <v>142</v>
      </c>
      <c r="H71" s="94" t="s">
        <v>142</v>
      </c>
      <c r="I71" s="4"/>
      <c r="J71" s="4"/>
      <c r="K71" s="4"/>
      <c r="L71" s="4"/>
      <c r="M71" s="4"/>
      <c r="N71" s="4"/>
      <c r="O71" s="99"/>
      <c r="P71" s="4"/>
      <c r="Q71" s="3"/>
      <c r="R71" s="99"/>
      <c r="S71" s="34"/>
      <c r="T71" s="90"/>
      <c r="U71" s="98"/>
      <c r="V71" s="90"/>
      <c r="W71" s="3"/>
      <c r="X71" s="27"/>
      <c r="Y71" s="27"/>
      <c r="Z71" s="7"/>
      <c r="AA71" s="7"/>
    </row>
    <row r="72" spans="1:27" ht="15.75" customHeight="1" x14ac:dyDescent="0.15">
      <c r="A72" s="1"/>
      <c r="B72" s="4" t="s">
        <v>181</v>
      </c>
      <c r="C72" s="100" t="s">
        <v>182</v>
      </c>
      <c r="D72" s="34" t="s">
        <v>169</v>
      </c>
      <c r="E72" s="4" t="s">
        <v>183</v>
      </c>
      <c r="F72" s="94" t="s">
        <v>184</v>
      </c>
      <c r="G72" s="95" t="s">
        <v>184</v>
      </c>
      <c r="H72" s="94" t="s">
        <v>184</v>
      </c>
      <c r="I72" s="4"/>
      <c r="J72" s="4"/>
      <c r="K72" s="4"/>
      <c r="L72" s="4"/>
      <c r="M72" s="4"/>
      <c r="N72" s="4"/>
      <c r="P72" s="4"/>
      <c r="Q72" s="3"/>
      <c r="S72" s="34"/>
      <c r="T72" s="90"/>
      <c r="U72" s="98"/>
      <c r="V72" s="90"/>
      <c r="W72" s="3"/>
      <c r="X72" s="27"/>
      <c r="Y72" s="27"/>
      <c r="Z72" s="7"/>
      <c r="AA72" s="7"/>
    </row>
    <row r="73" spans="1:27" ht="15.75" customHeight="1" x14ac:dyDescent="0.15">
      <c r="A73" s="1"/>
      <c r="E73" s="4"/>
      <c r="F73" s="4"/>
      <c r="G73" s="3"/>
      <c r="H73" s="4"/>
      <c r="I73" s="4"/>
      <c r="J73" s="4"/>
      <c r="K73" s="4"/>
      <c r="L73" s="4"/>
      <c r="M73" s="4"/>
      <c r="N73" s="4"/>
      <c r="O73" s="4"/>
      <c r="P73" s="4"/>
      <c r="Q73" s="3"/>
      <c r="R73" s="4"/>
      <c r="S73" s="5"/>
      <c r="T73" s="3"/>
      <c r="U73" s="6"/>
      <c r="V73" s="6"/>
      <c r="W73" s="6"/>
      <c r="X73" s="3"/>
      <c r="Y73" s="3"/>
      <c r="Z73" s="7"/>
      <c r="AA73" s="7"/>
    </row>
    <row r="74" spans="1:27" ht="15.75" customHeight="1" x14ac:dyDescent="0.15">
      <c r="A74" s="1"/>
      <c r="E74" s="4"/>
      <c r="F74" s="4"/>
      <c r="G74" s="3"/>
      <c r="H74" s="4"/>
      <c r="I74" s="4"/>
      <c r="J74" s="4"/>
      <c r="K74" s="4"/>
      <c r="L74" s="4"/>
      <c r="M74" s="4"/>
      <c r="N74" s="4"/>
      <c r="O74" s="4"/>
      <c r="P74" s="4"/>
      <c r="Q74" s="3"/>
      <c r="R74" s="4"/>
      <c r="S74" s="5"/>
      <c r="T74" s="3"/>
      <c r="U74" s="6"/>
      <c r="V74" s="6"/>
      <c r="W74" s="6"/>
      <c r="X74" s="3"/>
      <c r="Y74" s="3"/>
      <c r="Z74" s="7"/>
      <c r="AA74" s="7"/>
    </row>
    <row r="75" spans="1:27" ht="15.75" customHeight="1" x14ac:dyDescent="0.15">
      <c r="A75" s="1"/>
      <c r="B75" s="4"/>
      <c r="C75" s="71" t="s">
        <v>185</v>
      </c>
      <c r="D75" s="102"/>
      <c r="E75" s="4"/>
      <c r="F75" s="4"/>
      <c r="G75" s="3"/>
      <c r="H75" s="4"/>
      <c r="I75" s="4"/>
      <c r="J75" s="4"/>
      <c r="K75" s="4"/>
      <c r="L75" s="4"/>
      <c r="M75" s="4"/>
      <c r="N75" s="4"/>
      <c r="O75" s="4"/>
      <c r="P75" s="4"/>
      <c r="Q75" s="3"/>
      <c r="R75" s="4"/>
      <c r="S75" s="5"/>
      <c r="T75" s="3"/>
      <c r="U75" s="6"/>
      <c r="V75" s="6"/>
      <c r="W75" s="6"/>
      <c r="X75" s="3"/>
      <c r="Y75" s="3"/>
      <c r="Z75" s="7"/>
      <c r="AA75" s="7"/>
    </row>
    <row r="76" spans="1:27" ht="15.75" customHeight="1" x14ac:dyDescent="0.15">
      <c r="A76" s="1"/>
      <c r="B76" s="4"/>
      <c r="C76" s="103" t="s">
        <v>150</v>
      </c>
      <c r="D76" s="102" t="s">
        <v>186</v>
      </c>
      <c r="E76" s="4"/>
      <c r="F76" s="4"/>
      <c r="G76" s="3"/>
      <c r="H76" s="4"/>
      <c r="I76" s="4"/>
      <c r="J76" s="4"/>
      <c r="K76" s="4"/>
      <c r="L76" s="4"/>
      <c r="M76" s="4"/>
      <c r="N76" s="4"/>
      <c r="O76" s="4"/>
      <c r="P76" s="4"/>
      <c r="Q76" s="3"/>
      <c r="R76" s="4"/>
      <c r="S76" s="5"/>
      <c r="T76" s="3"/>
      <c r="U76" s="6"/>
      <c r="V76" s="6"/>
      <c r="W76" s="6"/>
      <c r="X76" s="3"/>
      <c r="Y76" s="3"/>
      <c r="Z76" s="7"/>
      <c r="AA76" s="7"/>
    </row>
    <row r="77" spans="1:27" ht="15.75" customHeight="1" x14ac:dyDescent="0.15">
      <c r="A77" s="1"/>
      <c r="B77" s="4"/>
      <c r="C77" s="103" t="s">
        <v>162</v>
      </c>
      <c r="D77" s="102" t="s">
        <v>187</v>
      </c>
      <c r="E77" s="4"/>
      <c r="F77" s="4"/>
      <c r="G77" s="3"/>
      <c r="H77" s="4"/>
      <c r="I77" s="4"/>
      <c r="J77" s="4"/>
      <c r="K77" s="4"/>
      <c r="L77" s="4"/>
      <c r="M77" s="4"/>
      <c r="N77" s="4"/>
      <c r="O77" s="4"/>
      <c r="P77" s="4"/>
      <c r="Q77" s="3"/>
      <c r="R77" s="4"/>
      <c r="S77" s="5"/>
      <c r="T77" s="3"/>
      <c r="U77" s="6"/>
      <c r="V77" s="6"/>
      <c r="W77" s="6"/>
      <c r="X77" s="3"/>
      <c r="Y77" s="3"/>
      <c r="Z77" s="7"/>
      <c r="AA77" s="7"/>
    </row>
    <row r="78" spans="1:27" ht="15.75" customHeight="1" x14ac:dyDescent="0.15">
      <c r="A78" s="1"/>
      <c r="B78" s="4"/>
      <c r="C78" s="103" t="s">
        <v>154</v>
      </c>
      <c r="D78" s="102" t="s">
        <v>188</v>
      </c>
      <c r="E78" s="4"/>
      <c r="F78" s="4"/>
      <c r="G78" s="3"/>
      <c r="H78" s="4"/>
      <c r="I78" s="4"/>
      <c r="J78" s="4"/>
      <c r="K78" s="4"/>
      <c r="L78" s="4"/>
      <c r="M78" s="4"/>
      <c r="N78" s="4"/>
      <c r="O78" s="4"/>
      <c r="P78" s="4"/>
      <c r="Q78" s="3"/>
      <c r="R78" s="4"/>
      <c r="S78" s="5"/>
      <c r="T78" s="3"/>
      <c r="U78" s="6"/>
      <c r="V78" s="6"/>
      <c r="W78" s="6"/>
      <c r="X78" s="3"/>
      <c r="Y78" s="3"/>
      <c r="Z78" s="7"/>
      <c r="AA78" s="7"/>
    </row>
    <row r="79" spans="1:27" ht="15.75" customHeight="1" x14ac:dyDescent="0.15">
      <c r="A79" s="1"/>
      <c r="B79" s="4"/>
      <c r="C79" s="103" t="s">
        <v>180</v>
      </c>
      <c r="D79" s="102" t="s">
        <v>189</v>
      </c>
      <c r="E79" s="4"/>
      <c r="F79" s="4"/>
      <c r="G79" s="3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3"/>
      <c r="X79" s="4"/>
      <c r="Y79" s="4"/>
      <c r="Z79" s="7"/>
      <c r="AA79" s="7"/>
    </row>
    <row r="80" spans="1:27" ht="15.75" customHeight="1" x14ac:dyDescent="0.15">
      <c r="A80" s="1"/>
      <c r="B80" s="4"/>
      <c r="C80" s="103" t="s">
        <v>146</v>
      </c>
      <c r="D80" s="102" t="s">
        <v>190</v>
      </c>
      <c r="E80" s="4"/>
      <c r="F80" s="4"/>
      <c r="G80" s="3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3"/>
      <c r="X80" s="4"/>
      <c r="Y80" s="4"/>
      <c r="Z80" s="7"/>
      <c r="AA80" s="7"/>
    </row>
    <row r="81" spans="1:27" ht="15.75" customHeight="1" x14ac:dyDescent="0.15">
      <c r="A81" s="1"/>
      <c r="B81" s="4"/>
      <c r="C81" s="103" t="s">
        <v>177</v>
      </c>
      <c r="D81" s="102" t="s">
        <v>191</v>
      </c>
      <c r="E81" s="4"/>
      <c r="F81" s="4"/>
      <c r="G81" s="3"/>
      <c r="H81" s="4"/>
      <c r="I81" s="4"/>
      <c r="J81" s="4"/>
      <c r="K81" s="4"/>
      <c r="L81" s="4"/>
      <c r="M81" s="4"/>
      <c r="N81" s="4"/>
      <c r="O81" s="4"/>
      <c r="P81" s="4"/>
      <c r="Q81" s="3"/>
      <c r="R81" s="4"/>
      <c r="S81" s="5"/>
      <c r="T81" s="3"/>
      <c r="U81" s="6"/>
      <c r="V81" s="3"/>
      <c r="W81" s="3"/>
      <c r="X81" s="3"/>
      <c r="Y81" s="3"/>
      <c r="Z81" s="7"/>
      <c r="AA81" s="7"/>
    </row>
    <row r="82" spans="1:27" ht="15.75" customHeight="1" x14ac:dyDescent="0.15">
      <c r="A82" s="1"/>
      <c r="B82" s="4"/>
      <c r="C82" s="103" t="s">
        <v>141</v>
      </c>
      <c r="D82" s="102" t="s">
        <v>192</v>
      </c>
      <c r="E82" s="4"/>
      <c r="F82" s="4"/>
      <c r="G82" s="3"/>
      <c r="H82" s="4"/>
      <c r="I82" s="4"/>
      <c r="J82" s="4"/>
      <c r="K82" s="4"/>
      <c r="L82" s="4"/>
      <c r="M82" s="4"/>
      <c r="N82" s="4"/>
      <c r="O82" s="4"/>
      <c r="P82" s="4"/>
      <c r="Q82" s="3"/>
      <c r="R82" s="4"/>
      <c r="S82" s="5"/>
      <c r="T82" s="3"/>
      <c r="U82" s="6"/>
      <c r="V82" s="3"/>
      <c r="W82" s="3"/>
      <c r="X82" s="3"/>
      <c r="Y82" s="3"/>
      <c r="Z82" s="7"/>
      <c r="AA82" s="7"/>
    </row>
    <row r="83" spans="1:27" ht="15.75" customHeight="1" x14ac:dyDescent="0.15">
      <c r="A83" s="1"/>
      <c r="B83" s="4"/>
      <c r="C83" s="103" t="s">
        <v>173</v>
      </c>
      <c r="D83" s="102" t="s">
        <v>193</v>
      </c>
      <c r="E83" s="4"/>
      <c r="F83" s="4"/>
      <c r="G83" s="3"/>
      <c r="H83" s="4"/>
      <c r="I83" s="4"/>
      <c r="J83" s="4"/>
      <c r="K83" s="4"/>
      <c r="L83" s="4"/>
      <c r="M83" s="4"/>
      <c r="N83" s="4"/>
      <c r="O83" s="4"/>
      <c r="P83" s="4"/>
      <c r="Q83" s="3"/>
      <c r="R83" s="4"/>
      <c r="S83" s="5"/>
      <c r="T83" s="3"/>
      <c r="U83" s="6"/>
      <c r="V83" s="3"/>
      <c r="W83" s="3"/>
      <c r="X83" s="3"/>
      <c r="Y83" s="3"/>
      <c r="Z83" s="7"/>
      <c r="AA83" s="7"/>
    </row>
    <row r="84" spans="1:27" ht="15.75" customHeight="1" x14ac:dyDescent="0.15">
      <c r="A84" s="1"/>
      <c r="B84" s="4"/>
      <c r="C84" s="103" t="s">
        <v>157</v>
      </c>
      <c r="D84" s="102" t="s">
        <v>194</v>
      </c>
      <c r="E84" s="4"/>
      <c r="F84" s="4"/>
      <c r="G84" s="3"/>
      <c r="H84" s="4"/>
      <c r="I84" s="4"/>
      <c r="J84" s="4"/>
      <c r="K84" s="4"/>
      <c r="L84" s="4"/>
      <c r="M84" s="4"/>
      <c r="N84" s="4"/>
      <c r="O84" s="4"/>
      <c r="P84" s="4"/>
      <c r="Q84" s="3"/>
      <c r="R84" s="4"/>
      <c r="S84" s="5"/>
      <c r="T84" s="3"/>
      <c r="U84" s="6"/>
      <c r="V84" s="3"/>
      <c r="W84" s="3"/>
      <c r="X84" s="3"/>
      <c r="Y84" s="3"/>
      <c r="Z84" s="7"/>
      <c r="AA84" s="7"/>
    </row>
    <row r="85" spans="1:27" ht="15.75" customHeight="1" x14ac:dyDescent="0.15">
      <c r="A85" s="1"/>
      <c r="B85" s="4"/>
      <c r="C85" s="103" t="s">
        <v>169</v>
      </c>
      <c r="D85" s="102" t="s">
        <v>195</v>
      </c>
      <c r="E85" s="4"/>
      <c r="F85" s="4"/>
      <c r="G85" s="3"/>
      <c r="H85" s="4"/>
      <c r="I85" s="4"/>
      <c r="J85" s="4"/>
      <c r="K85" s="4"/>
      <c r="L85" s="4"/>
      <c r="M85" s="4"/>
      <c r="N85" s="4"/>
      <c r="O85" s="4"/>
      <c r="P85" s="4"/>
      <c r="Q85" s="3"/>
      <c r="R85" s="4"/>
      <c r="S85" s="5"/>
      <c r="T85" s="3"/>
      <c r="U85" s="6"/>
      <c r="V85" s="3"/>
      <c r="W85" s="3"/>
      <c r="X85" s="3"/>
      <c r="Y85" s="3"/>
      <c r="Z85" s="7"/>
      <c r="AA85" s="7"/>
    </row>
    <row r="86" spans="1:27" ht="15.75" customHeight="1" x14ac:dyDescent="0.15">
      <c r="A86" s="1"/>
      <c r="B86" s="2"/>
      <c r="C86" s="103" t="s">
        <v>196</v>
      </c>
      <c r="D86" s="102" t="s">
        <v>197</v>
      </c>
      <c r="E86" s="4"/>
      <c r="F86" s="4"/>
      <c r="G86" s="3"/>
      <c r="H86" s="4"/>
      <c r="I86" s="4"/>
      <c r="J86" s="4"/>
      <c r="K86" s="4"/>
      <c r="L86" s="4"/>
      <c r="M86" s="4"/>
      <c r="N86" s="4"/>
      <c r="O86" s="4"/>
      <c r="P86" s="4"/>
      <c r="Q86" s="3"/>
      <c r="R86" s="4"/>
      <c r="S86" s="5"/>
      <c r="T86" s="3"/>
      <c r="U86" s="6"/>
      <c r="V86" s="3"/>
      <c r="W86" s="3"/>
      <c r="X86" s="3"/>
      <c r="Y86" s="3"/>
      <c r="Z86" s="7"/>
      <c r="AA86" s="7"/>
    </row>
    <row r="87" spans="1:27" ht="15.75" customHeight="1" x14ac:dyDescent="0.15">
      <c r="A87" s="1"/>
      <c r="B87" s="2"/>
      <c r="C87" s="103" t="s">
        <v>198</v>
      </c>
      <c r="D87" s="102" t="s">
        <v>199</v>
      </c>
      <c r="E87" s="4"/>
      <c r="F87" s="4"/>
      <c r="G87" s="3"/>
      <c r="H87" s="4"/>
      <c r="I87" s="4"/>
      <c r="J87" s="4"/>
      <c r="K87" s="4"/>
      <c r="L87" s="4"/>
      <c r="M87" s="4"/>
      <c r="N87" s="4"/>
      <c r="O87" s="4"/>
      <c r="P87" s="4"/>
      <c r="Q87" s="3"/>
      <c r="R87" s="4"/>
      <c r="S87" s="5"/>
      <c r="T87" s="3"/>
      <c r="U87" s="6"/>
      <c r="V87" s="3"/>
      <c r="W87" s="3"/>
      <c r="X87" s="3"/>
      <c r="Y87" s="3"/>
      <c r="Z87" s="7"/>
      <c r="AA87" s="7"/>
    </row>
    <row r="88" spans="1:27" ht="15.75" customHeight="1" x14ac:dyDescent="0.15">
      <c r="A88" s="1"/>
      <c r="B88" s="2"/>
      <c r="C88" s="103" t="s">
        <v>200</v>
      </c>
      <c r="D88" s="102" t="s">
        <v>201</v>
      </c>
      <c r="E88" s="4"/>
      <c r="F88" s="4"/>
      <c r="G88" s="3"/>
      <c r="H88" s="4"/>
      <c r="I88" s="4"/>
      <c r="J88" s="4"/>
      <c r="K88" s="4"/>
      <c r="L88" s="4"/>
      <c r="M88" s="4"/>
      <c r="N88" s="4"/>
      <c r="O88" s="4"/>
      <c r="P88" s="4"/>
      <c r="Q88" s="3"/>
      <c r="R88" s="4"/>
      <c r="S88" s="5"/>
      <c r="T88" s="3"/>
      <c r="U88" s="6"/>
      <c r="V88" s="3"/>
      <c r="W88" s="3"/>
      <c r="X88" s="3"/>
      <c r="Y88" s="3"/>
      <c r="Z88" s="7"/>
      <c r="AA88" s="7"/>
    </row>
    <row r="89" spans="1:27" ht="15.75" customHeight="1" x14ac:dyDescent="0.15">
      <c r="A89" s="1"/>
      <c r="B89" s="2"/>
      <c r="C89" s="4"/>
      <c r="D89" s="4"/>
      <c r="E89" s="4"/>
      <c r="F89" s="4"/>
      <c r="G89" s="3"/>
      <c r="H89" s="4"/>
      <c r="I89" s="4"/>
      <c r="J89" s="4"/>
      <c r="K89" s="4"/>
      <c r="L89" s="4"/>
      <c r="M89" s="4"/>
      <c r="N89" s="4"/>
      <c r="O89" s="4"/>
      <c r="P89" s="4"/>
      <c r="Q89" s="3"/>
      <c r="R89" s="4"/>
      <c r="S89" s="5"/>
      <c r="T89" s="3"/>
      <c r="U89" s="6"/>
      <c r="V89" s="3"/>
      <c r="W89" s="3"/>
      <c r="X89" s="3"/>
      <c r="Y89" s="3"/>
      <c r="Z89" s="7"/>
      <c r="AA89" s="7"/>
    </row>
    <row r="90" spans="1:27" ht="15.75" customHeight="1" x14ac:dyDescent="0.15">
      <c r="A90" s="1"/>
      <c r="B90" s="4"/>
      <c r="C90" s="3"/>
      <c r="D90" s="4"/>
      <c r="E90" s="4"/>
      <c r="F90" s="4"/>
      <c r="G90" s="3"/>
      <c r="H90" s="4"/>
      <c r="I90" s="4"/>
      <c r="J90" s="4"/>
      <c r="K90" s="4"/>
      <c r="L90" s="4"/>
      <c r="M90" s="4"/>
      <c r="N90" s="4"/>
      <c r="O90" s="4"/>
      <c r="P90" s="4"/>
      <c r="Q90" s="3"/>
      <c r="R90" s="4"/>
      <c r="S90" s="5"/>
      <c r="T90" s="3"/>
      <c r="U90" s="6"/>
      <c r="V90" s="3"/>
      <c r="W90" s="3"/>
      <c r="X90" s="3"/>
      <c r="Y90" s="3"/>
      <c r="Z90" s="7"/>
      <c r="AA90" s="7"/>
    </row>
    <row r="91" spans="1:27" ht="15.75" customHeight="1" x14ac:dyDescent="0.15">
      <c r="A91" s="1"/>
      <c r="B91" s="4"/>
      <c r="C91" s="3"/>
      <c r="D91" s="4"/>
      <c r="E91" s="4"/>
      <c r="F91" s="4"/>
      <c r="G91" s="3"/>
      <c r="H91" s="4"/>
      <c r="I91" s="4"/>
      <c r="J91" s="4"/>
      <c r="K91" s="4"/>
      <c r="L91" s="4"/>
      <c r="M91" s="4"/>
      <c r="N91" s="4"/>
      <c r="O91" s="4"/>
      <c r="P91" s="4"/>
      <c r="Q91" s="3"/>
      <c r="R91" s="4"/>
      <c r="S91" s="5"/>
      <c r="T91" s="3"/>
      <c r="U91" s="6"/>
      <c r="V91" s="3"/>
      <c r="W91" s="3"/>
      <c r="X91" s="3"/>
      <c r="Y91" s="3"/>
      <c r="Z91" s="7"/>
      <c r="AA91" s="7"/>
    </row>
    <row r="92" spans="1:27" ht="15.75" customHeight="1" x14ac:dyDescent="0.15">
      <c r="A92" s="1"/>
      <c r="B92" s="4"/>
      <c r="C92" s="3"/>
      <c r="D92" s="4"/>
      <c r="E92" s="4"/>
      <c r="F92" s="4"/>
      <c r="G92" s="3"/>
      <c r="H92" s="4"/>
      <c r="I92" s="4"/>
      <c r="J92" s="4"/>
      <c r="K92" s="4"/>
      <c r="L92" s="4"/>
      <c r="M92" s="4"/>
      <c r="N92" s="4"/>
      <c r="O92" s="4"/>
      <c r="P92" s="4"/>
      <c r="Q92" s="3"/>
      <c r="R92" s="4"/>
      <c r="S92" s="5"/>
      <c r="T92" s="3"/>
      <c r="U92" s="6"/>
      <c r="V92" s="3"/>
      <c r="W92" s="3"/>
      <c r="X92" s="3"/>
      <c r="Y92" s="3"/>
      <c r="Z92" s="7"/>
      <c r="AA92" s="7"/>
    </row>
    <row r="93" spans="1:27" ht="15.75" customHeight="1" x14ac:dyDescent="0.15">
      <c r="A93" s="1"/>
      <c r="B93" s="4"/>
      <c r="C93" s="3"/>
      <c r="D93" s="4"/>
      <c r="E93" s="4"/>
      <c r="F93" s="4"/>
      <c r="G93" s="3"/>
      <c r="H93" s="4"/>
      <c r="I93" s="4"/>
      <c r="J93" s="4"/>
      <c r="K93" s="4"/>
      <c r="L93" s="4"/>
      <c r="M93" s="4"/>
      <c r="N93" s="4"/>
      <c r="O93" s="4"/>
      <c r="P93" s="4"/>
      <c r="Q93" s="3"/>
      <c r="R93" s="4"/>
      <c r="S93" s="5"/>
      <c r="T93" s="3"/>
      <c r="U93" s="6"/>
      <c r="V93" s="3"/>
      <c r="W93" s="3"/>
      <c r="X93" s="3"/>
      <c r="Y93" s="3"/>
      <c r="Z93" s="7"/>
      <c r="AA93" s="7"/>
    </row>
    <row r="94" spans="1:27" ht="15.75" customHeight="1" x14ac:dyDescent="0.15">
      <c r="A94" s="1"/>
      <c r="B94" s="4"/>
      <c r="C94" s="3"/>
      <c r="D94" s="4"/>
      <c r="E94" s="4"/>
      <c r="F94" s="4"/>
      <c r="G94" s="3"/>
      <c r="H94" s="4"/>
      <c r="I94" s="4"/>
      <c r="J94" s="4"/>
      <c r="K94" s="4"/>
      <c r="L94" s="4"/>
      <c r="M94" s="4"/>
      <c r="N94" s="4"/>
      <c r="O94" s="4"/>
      <c r="P94" s="4"/>
      <c r="Q94" s="3"/>
      <c r="R94" s="4"/>
      <c r="S94" s="5"/>
      <c r="T94" s="3"/>
      <c r="U94" s="6"/>
      <c r="V94" s="3"/>
      <c r="W94" s="3"/>
      <c r="X94" s="3"/>
      <c r="Y94" s="3"/>
      <c r="Z94" s="7"/>
      <c r="AA94" s="7"/>
    </row>
    <row r="95" spans="1:27" ht="15.75" customHeight="1" x14ac:dyDescent="0.15">
      <c r="A95" s="1"/>
      <c r="B95" s="4"/>
      <c r="C95" s="3"/>
      <c r="D95" s="4"/>
      <c r="E95" s="4"/>
      <c r="F95" s="4"/>
      <c r="G95" s="3"/>
      <c r="H95" s="4"/>
      <c r="I95" s="4"/>
      <c r="J95" s="4"/>
      <c r="K95" s="4"/>
      <c r="L95" s="4"/>
      <c r="M95" s="4"/>
      <c r="N95" s="4"/>
      <c r="O95" s="4"/>
      <c r="P95" s="4"/>
      <c r="Q95" s="3"/>
      <c r="R95" s="4"/>
      <c r="S95" s="5"/>
      <c r="T95" s="3"/>
      <c r="U95" s="6"/>
      <c r="V95" s="3"/>
      <c r="W95" s="3"/>
      <c r="X95" s="3"/>
      <c r="Y95" s="3"/>
      <c r="Z95" s="7"/>
      <c r="AA95" s="7"/>
    </row>
    <row r="96" spans="1:27" ht="15.75" customHeight="1" x14ac:dyDescent="0.15">
      <c r="A96" s="1"/>
      <c r="B96" s="4"/>
      <c r="C96" s="3"/>
      <c r="D96" s="4"/>
      <c r="E96" s="4"/>
      <c r="F96" s="4"/>
      <c r="G96" s="3"/>
      <c r="H96" s="4"/>
      <c r="I96" s="4"/>
      <c r="J96" s="4"/>
      <c r="K96" s="4"/>
      <c r="L96" s="4"/>
      <c r="M96" s="4"/>
      <c r="N96" s="4"/>
      <c r="O96" s="4"/>
      <c r="P96" s="4"/>
      <c r="Q96" s="3"/>
      <c r="R96" s="4"/>
      <c r="S96" s="5"/>
      <c r="T96" s="3"/>
      <c r="U96" s="6"/>
      <c r="V96" s="3"/>
      <c r="W96" s="3"/>
      <c r="X96" s="3"/>
      <c r="Y96" s="3"/>
      <c r="Z96" s="7"/>
      <c r="AA96" s="7"/>
    </row>
    <row r="97" spans="1:27" ht="15.75" customHeight="1" x14ac:dyDescent="0.15">
      <c r="A97" s="1"/>
      <c r="B97" s="4"/>
      <c r="C97" s="3"/>
      <c r="D97" s="4"/>
      <c r="E97" s="4"/>
      <c r="F97" s="4"/>
      <c r="G97" s="3"/>
      <c r="H97" s="4"/>
      <c r="I97" s="4"/>
      <c r="J97" s="4"/>
      <c r="K97" s="4"/>
      <c r="L97" s="4"/>
      <c r="M97" s="4"/>
      <c r="N97" s="4"/>
      <c r="O97" s="4"/>
      <c r="P97" s="4"/>
      <c r="Q97" s="3"/>
      <c r="R97" s="4"/>
      <c r="S97" s="5"/>
      <c r="T97" s="3"/>
      <c r="U97" s="6"/>
      <c r="V97" s="3"/>
      <c r="W97" s="3"/>
      <c r="X97" s="3"/>
      <c r="Y97" s="3"/>
      <c r="Z97" s="7"/>
      <c r="AA97" s="7"/>
    </row>
    <row r="98" spans="1:27" ht="15.75" customHeight="1" x14ac:dyDescent="0.15">
      <c r="A98" s="1"/>
      <c r="B98" s="4"/>
      <c r="C98" s="3"/>
      <c r="D98" s="4"/>
      <c r="E98" s="4"/>
      <c r="F98" s="4"/>
      <c r="G98" s="3"/>
      <c r="H98" s="4"/>
      <c r="I98" s="4"/>
      <c r="J98" s="4"/>
      <c r="K98" s="4"/>
      <c r="L98" s="4"/>
      <c r="M98" s="4"/>
      <c r="N98" s="4"/>
      <c r="O98" s="4"/>
      <c r="P98" s="4"/>
      <c r="Q98" s="3"/>
      <c r="R98" s="4"/>
      <c r="S98" s="5"/>
      <c r="T98" s="3"/>
      <c r="U98" s="6"/>
      <c r="V98" s="3"/>
      <c r="W98" s="3"/>
      <c r="X98" s="3"/>
      <c r="Y98" s="3"/>
      <c r="Z98" s="7"/>
      <c r="AA98" s="7"/>
    </row>
    <row r="99" spans="1:27" ht="15.75" customHeight="1" x14ac:dyDescent="0.15">
      <c r="A99" s="1"/>
      <c r="B99" s="4"/>
      <c r="C99" s="3"/>
      <c r="D99" s="4"/>
      <c r="E99" s="4"/>
      <c r="F99" s="4"/>
      <c r="G99" s="3"/>
      <c r="H99" s="4"/>
      <c r="I99" s="4"/>
      <c r="J99" s="4"/>
      <c r="K99" s="4"/>
      <c r="L99" s="4"/>
      <c r="M99" s="4"/>
      <c r="N99" s="4"/>
      <c r="O99" s="4"/>
      <c r="P99" s="4"/>
      <c r="Q99" s="3"/>
      <c r="R99" s="4"/>
      <c r="S99" s="5"/>
      <c r="T99" s="3"/>
      <c r="U99" s="6"/>
      <c r="V99" s="3"/>
      <c r="W99" s="3"/>
      <c r="X99" s="3"/>
      <c r="Y99" s="3"/>
      <c r="Z99" s="7"/>
      <c r="AA99" s="7"/>
    </row>
    <row r="100" spans="1:27" ht="15.75" customHeight="1" x14ac:dyDescent="0.15">
      <c r="A100" s="1"/>
      <c r="B100" s="4"/>
      <c r="C100" s="3"/>
      <c r="D100" s="4"/>
      <c r="E100" s="4"/>
      <c r="F100" s="4"/>
      <c r="G100" s="3"/>
      <c r="H100" s="4"/>
      <c r="I100" s="4"/>
      <c r="J100" s="4"/>
      <c r="K100" s="4"/>
      <c r="L100" s="4"/>
      <c r="M100" s="4"/>
      <c r="N100" s="4"/>
      <c r="O100" s="4"/>
      <c r="P100" s="4"/>
      <c r="Q100" s="3"/>
      <c r="R100" s="4"/>
      <c r="S100" s="5"/>
      <c r="T100" s="3"/>
      <c r="U100" s="6"/>
      <c r="V100" s="3"/>
      <c r="W100" s="3"/>
      <c r="X100" s="3"/>
      <c r="Y100" s="3"/>
      <c r="Z100" s="7"/>
      <c r="AA100" s="7"/>
    </row>
    <row r="101" spans="1:27" ht="15.75" customHeight="1" x14ac:dyDescent="0.15">
      <c r="A101" s="1"/>
      <c r="B101" s="4"/>
      <c r="C101" s="3"/>
      <c r="D101" s="4"/>
      <c r="E101" s="4"/>
      <c r="F101" s="4"/>
      <c r="G101" s="3"/>
      <c r="H101" s="4"/>
      <c r="I101" s="4"/>
      <c r="J101" s="4"/>
      <c r="K101" s="4"/>
      <c r="L101" s="4"/>
      <c r="M101" s="4"/>
      <c r="N101" s="4"/>
      <c r="O101" s="4"/>
      <c r="P101" s="4"/>
      <c r="Q101" s="3"/>
      <c r="R101" s="4"/>
      <c r="S101" s="5"/>
      <c r="T101" s="3"/>
      <c r="U101" s="6"/>
      <c r="V101" s="3"/>
      <c r="W101" s="3"/>
      <c r="X101" s="3"/>
      <c r="Y101" s="3"/>
      <c r="Z101" s="7"/>
      <c r="AA101" s="7"/>
    </row>
    <row r="102" spans="1:27" ht="15.75" customHeight="1" x14ac:dyDescent="0.15">
      <c r="A102" s="1"/>
      <c r="B102" s="4"/>
      <c r="C102" s="3"/>
      <c r="D102" s="4"/>
      <c r="E102" s="4"/>
      <c r="F102" s="4"/>
      <c r="G102" s="3"/>
      <c r="H102" s="4"/>
      <c r="I102" s="4"/>
      <c r="J102" s="4"/>
      <c r="K102" s="4"/>
      <c r="L102" s="4"/>
      <c r="M102" s="4"/>
      <c r="N102" s="4"/>
      <c r="O102" s="4"/>
      <c r="P102" s="4"/>
      <c r="Q102" s="3"/>
      <c r="R102" s="4"/>
      <c r="S102" s="5"/>
      <c r="T102" s="3"/>
      <c r="U102" s="6"/>
      <c r="V102" s="3"/>
      <c r="W102" s="3"/>
      <c r="X102" s="3"/>
      <c r="Y102" s="3"/>
      <c r="Z102" s="7"/>
      <c r="AA102" s="7"/>
    </row>
    <row r="103" spans="1:27" ht="15.75" customHeight="1" x14ac:dyDescent="0.15">
      <c r="A103" s="1"/>
      <c r="B103" s="4"/>
      <c r="C103" s="3"/>
      <c r="D103" s="4"/>
      <c r="E103" s="4"/>
      <c r="F103" s="4"/>
      <c r="G103" s="3"/>
      <c r="H103" s="4"/>
      <c r="I103" s="4"/>
      <c r="J103" s="4"/>
      <c r="K103" s="4"/>
      <c r="L103" s="4"/>
      <c r="M103" s="4"/>
      <c r="N103" s="4"/>
      <c r="O103" s="4"/>
      <c r="P103" s="4"/>
      <c r="Q103" s="3"/>
      <c r="R103" s="4"/>
      <c r="S103" s="5"/>
      <c r="T103" s="3"/>
      <c r="U103" s="6"/>
      <c r="V103" s="3"/>
      <c r="W103" s="3"/>
      <c r="X103" s="3"/>
      <c r="Y103" s="3"/>
      <c r="Z103" s="7"/>
      <c r="AA103" s="7"/>
    </row>
    <row r="104" spans="1:27" ht="15.75" customHeight="1" x14ac:dyDescent="0.15">
      <c r="A104" s="1"/>
      <c r="B104" s="4"/>
      <c r="C104" s="3"/>
      <c r="D104" s="4"/>
      <c r="E104" s="4"/>
      <c r="F104" s="4"/>
      <c r="G104" s="3"/>
      <c r="H104" s="4"/>
      <c r="I104" s="4"/>
      <c r="J104" s="4"/>
      <c r="K104" s="4"/>
      <c r="L104" s="4"/>
      <c r="M104" s="4"/>
      <c r="N104" s="4"/>
      <c r="O104" s="4"/>
      <c r="P104" s="4"/>
      <c r="Q104" s="3"/>
      <c r="R104" s="4"/>
      <c r="S104" s="5"/>
      <c r="T104" s="3"/>
      <c r="U104" s="6"/>
      <c r="V104" s="3"/>
      <c r="W104" s="3"/>
      <c r="X104" s="3"/>
      <c r="Y104" s="3"/>
      <c r="Z104" s="7"/>
      <c r="AA104" s="7"/>
    </row>
    <row r="105" spans="1:27" ht="15.75" customHeight="1" x14ac:dyDescent="0.15">
      <c r="A105" s="1"/>
      <c r="B105" s="4"/>
      <c r="C105" s="3"/>
      <c r="D105" s="4"/>
      <c r="E105" s="4"/>
      <c r="F105" s="4"/>
      <c r="G105" s="3"/>
      <c r="H105" s="4"/>
      <c r="I105" s="4"/>
      <c r="J105" s="4"/>
      <c r="K105" s="4"/>
      <c r="L105" s="4"/>
      <c r="M105" s="4"/>
      <c r="N105" s="4"/>
      <c r="O105" s="4"/>
      <c r="P105" s="4"/>
      <c r="Q105" s="3"/>
      <c r="R105" s="4"/>
      <c r="S105" s="5"/>
      <c r="T105" s="3"/>
      <c r="U105" s="6"/>
      <c r="V105" s="3"/>
      <c r="W105" s="3"/>
      <c r="X105" s="3"/>
      <c r="Y105" s="3"/>
      <c r="Z105" s="7"/>
      <c r="AA105" s="7"/>
    </row>
    <row r="106" spans="1:27" ht="15.75" customHeight="1" x14ac:dyDescent="0.15">
      <c r="A106" s="1"/>
      <c r="B106" s="4"/>
      <c r="C106" s="3"/>
      <c r="D106" s="4"/>
      <c r="E106" s="4"/>
      <c r="F106" s="4"/>
      <c r="G106" s="3"/>
      <c r="H106" s="4"/>
      <c r="I106" s="4"/>
      <c r="J106" s="4"/>
      <c r="K106" s="4"/>
      <c r="L106" s="4"/>
      <c r="M106" s="4"/>
      <c r="N106" s="4"/>
      <c r="O106" s="4"/>
      <c r="P106" s="4"/>
      <c r="Q106" s="3"/>
      <c r="R106" s="4"/>
      <c r="S106" s="5"/>
      <c r="T106" s="3"/>
      <c r="U106" s="6"/>
      <c r="V106" s="3"/>
      <c r="W106" s="3"/>
      <c r="X106" s="3"/>
      <c r="Y106" s="3"/>
      <c r="Z106" s="7"/>
      <c r="AA106" s="7"/>
    </row>
    <row r="107" spans="1:27" ht="15.75" customHeight="1" x14ac:dyDescent="0.15">
      <c r="A107" s="1"/>
      <c r="B107" s="4"/>
      <c r="C107" s="3"/>
      <c r="D107" s="4"/>
      <c r="E107" s="4"/>
      <c r="F107" s="4"/>
      <c r="G107" s="3"/>
      <c r="H107" s="4"/>
      <c r="I107" s="4"/>
      <c r="J107" s="4"/>
      <c r="K107" s="4"/>
      <c r="L107" s="4"/>
      <c r="M107" s="4"/>
      <c r="N107" s="4"/>
      <c r="O107" s="4"/>
      <c r="P107" s="4"/>
      <c r="Q107" s="3"/>
      <c r="R107" s="4"/>
      <c r="S107" s="5"/>
      <c r="T107" s="3"/>
      <c r="U107" s="6"/>
      <c r="V107" s="3"/>
      <c r="W107" s="3"/>
      <c r="X107" s="3"/>
      <c r="Y107" s="3"/>
      <c r="Z107" s="7"/>
      <c r="AA107" s="7"/>
    </row>
    <row r="108" spans="1:27" ht="15.75" customHeight="1" x14ac:dyDescent="0.15">
      <c r="A108" s="1"/>
      <c r="B108" s="4"/>
      <c r="C108" s="3"/>
      <c r="D108" s="4"/>
      <c r="E108" s="4"/>
      <c r="F108" s="4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3"/>
      <c r="R108" s="4"/>
      <c r="S108" s="5"/>
      <c r="T108" s="3"/>
      <c r="U108" s="6"/>
      <c r="V108" s="3"/>
      <c r="W108" s="3"/>
      <c r="X108" s="3"/>
      <c r="Y108" s="3"/>
      <c r="Z108" s="7"/>
      <c r="AA108" s="7"/>
    </row>
    <row r="109" spans="1:27" ht="15.75" customHeight="1" x14ac:dyDescent="0.15">
      <c r="A109" s="1"/>
      <c r="B109" s="4"/>
      <c r="C109" s="3"/>
      <c r="D109" s="4"/>
      <c r="E109" s="4"/>
      <c r="F109" s="4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3"/>
      <c r="R109" s="4"/>
      <c r="S109" s="5"/>
      <c r="T109" s="3"/>
      <c r="U109" s="6"/>
      <c r="V109" s="3"/>
      <c r="W109" s="3"/>
      <c r="X109" s="3"/>
      <c r="Y109" s="3"/>
      <c r="Z109" s="7"/>
      <c r="AA109" s="7"/>
    </row>
    <row r="110" spans="1:27" ht="15.75" customHeight="1" x14ac:dyDescent="0.15">
      <c r="A110" s="1"/>
      <c r="B110" s="4"/>
      <c r="C110" s="3"/>
      <c r="D110" s="4"/>
      <c r="E110" s="4"/>
      <c r="F110" s="4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3"/>
      <c r="R110" s="4"/>
      <c r="S110" s="5"/>
      <c r="T110" s="3"/>
      <c r="U110" s="6"/>
      <c r="V110" s="3"/>
      <c r="W110" s="3"/>
      <c r="X110" s="3"/>
      <c r="Y110" s="3"/>
      <c r="Z110" s="7"/>
      <c r="AA110" s="7"/>
    </row>
    <row r="111" spans="1:27" ht="15.75" customHeight="1" x14ac:dyDescent="0.15">
      <c r="A111" s="1"/>
      <c r="B111" s="4"/>
      <c r="C111" s="3"/>
      <c r="D111" s="4"/>
      <c r="E111" s="4"/>
      <c r="F111" s="4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3"/>
      <c r="R111" s="4"/>
      <c r="S111" s="5"/>
      <c r="T111" s="3"/>
      <c r="U111" s="6"/>
      <c r="V111" s="3"/>
      <c r="W111" s="3"/>
      <c r="X111" s="3"/>
      <c r="Y111" s="3"/>
      <c r="Z111" s="7"/>
      <c r="AA111" s="7"/>
    </row>
    <row r="112" spans="1:27" ht="15.75" customHeight="1" x14ac:dyDescent="0.15">
      <c r="A112" s="1"/>
      <c r="B112" s="4"/>
      <c r="C112" s="3"/>
      <c r="D112" s="4"/>
      <c r="E112" s="4"/>
      <c r="F112" s="4"/>
      <c r="G112" s="3"/>
      <c r="H112" s="4"/>
      <c r="I112" s="4"/>
      <c r="J112" s="4"/>
      <c r="K112" s="4"/>
      <c r="L112" s="4"/>
      <c r="M112" s="4"/>
      <c r="N112" s="4"/>
      <c r="O112" s="4"/>
      <c r="P112" s="4"/>
      <c r="Q112" s="3"/>
      <c r="R112" s="4"/>
      <c r="S112" s="5"/>
      <c r="T112" s="3"/>
      <c r="U112" s="6"/>
      <c r="V112" s="3"/>
      <c r="W112" s="3"/>
      <c r="X112" s="3"/>
      <c r="Y112" s="3"/>
      <c r="Z112" s="7"/>
      <c r="AA112" s="7"/>
    </row>
    <row r="113" spans="1:27" ht="15.75" customHeight="1" x14ac:dyDescent="0.15">
      <c r="A113" s="1"/>
      <c r="B113" s="4"/>
      <c r="C113" s="3"/>
      <c r="D113" s="4"/>
      <c r="E113" s="4"/>
      <c r="F113" s="4"/>
      <c r="G113" s="3"/>
      <c r="H113" s="4"/>
      <c r="I113" s="4"/>
      <c r="J113" s="4"/>
      <c r="K113" s="4"/>
      <c r="L113" s="4"/>
      <c r="M113" s="4"/>
      <c r="N113" s="4"/>
      <c r="O113" s="4"/>
      <c r="P113" s="4"/>
      <c r="Q113" s="3"/>
      <c r="R113" s="4"/>
      <c r="S113" s="5"/>
      <c r="T113" s="3"/>
      <c r="U113" s="6"/>
      <c r="V113" s="3"/>
      <c r="W113" s="3"/>
      <c r="X113" s="3"/>
      <c r="Y113" s="3"/>
      <c r="Z113" s="7"/>
      <c r="AA113" s="7"/>
    </row>
    <row r="114" spans="1:27" ht="15.75" customHeight="1" x14ac:dyDescent="0.15">
      <c r="A114" s="1"/>
      <c r="B114" s="4"/>
      <c r="C114" s="3"/>
      <c r="D114" s="4"/>
      <c r="E114" s="4"/>
      <c r="F114" s="4"/>
      <c r="G114" s="3"/>
      <c r="H114" s="4"/>
      <c r="I114" s="4"/>
      <c r="J114" s="4"/>
      <c r="K114" s="4"/>
      <c r="L114" s="4"/>
      <c r="M114" s="4"/>
      <c r="N114" s="4"/>
      <c r="O114" s="4"/>
      <c r="P114" s="4"/>
      <c r="Q114" s="3"/>
      <c r="R114" s="4"/>
      <c r="S114" s="5"/>
      <c r="T114" s="3"/>
      <c r="U114" s="6"/>
      <c r="V114" s="3"/>
      <c r="W114" s="3"/>
      <c r="X114" s="3"/>
      <c r="Y114" s="3"/>
      <c r="Z114" s="7"/>
      <c r="AA114" s="7"/>
    </row>
    <row r="115" spans="1:27" ht="15.75" customHeight="1" x14ac:dyDescent="0.15">
      <c r="A115" s="1"/>
      <c r="B115" s="4"/>
      <c r="C115" s="3"/>
      <c r="D115" s="4"/>
      <c r="E115" s="4"/>
      <c r="F115" s="4"/>
      <c r="G115" s="3"/>
      <c r="H115" s="4"/>
      <c r="I115" s="4"/>
      <c r="J115" s="4"/>
      <c r="K115" s="4"/>
      <c r="L115" s="4"/>
      <c r="M115" s="4"/>
      <c r="N115" s="4"/>
      <c r="O115" s="4"/>
      <c r="P115" s="4"/>
      <c r="Q115" s="3"/>
      <c r="R115" s="4"/>
      <c r="S115" s="5"/>
      <c r="T115" s="3"/>
      <c r="U115" s="6"/>
      <c r="V115" s="3"/>
      <c r="W115" s="3"/>
      <c r="X115" s="3"/>
      <c r="Y115" s="3"/>
      <c r="Z115" s="7"/>
      <c r="AA115" s="7"/>
    </row>
    <row r="116" spans="1:27" ht="15.75" customHeight="1" x14ac:dyDescent="0.15">
      <c r="A116" s="1"/>
      <c r="B116" s="4"/>
      <c r="C116" s="3"/>
      <c r="D116" s="4"/>
      <c r="E116" s="4"/>
      <c r="F116" s="4"/>
      <c r="G116" s="3"/>
      <c r="H116" s="4"/>
      <c r="I116" s="4"/>
      <c r="J116" s="4"/>
      <c r="K116" s="4"/>
      <c r="L116" s="4"/>
      <c r="M116" s="4"/>
      <c r="N116" s="4"/>
      <c r="O116" s="4"/>
      <c r="P116" s="4"/>
      <c r="Q116" s="3"/>
      <c r="R116" s="4"/>
      <c r="S116" s="5"/>
      <c r="T116" s="3"/>
      <c r="U116" s="6"/>
      <c r="V116" s="3"/>
      <c r="W116" s="3"/>
      <c r="X116" s="3"/>
      <c r="Y116" s="3"/>
      <c r="Z116" s="7"/>
      <c r="AA116" s="7"/>
    </row>
    <row r="117" spans="1:27" ht="15.75" customHeight="1" x14ac:dyDescent="0.15">
      <c r="A117" s="1"/>
      <c r="B117" s="4"/>
      <c r="C117" s="3"/>
      <c r="D117" s="4"/>
      <c r="E117" s="4"/>
      <c r="F117" s="4"/>
      <c r="G117" s="3"/>
      <c r="H117" s="4"/>
      <c r="I117" s="4"/>
      <c r="J117" s="4"/>
      <c r="K117" s="4"/>
      <c r="L117" s="4"/>
      <c r="M117" s="4"/>
      <c r="N117" s="4"/>
      <c r="O117" s="4"/>
      <c r="P117" s="4"/>
      <c r="Q117" s="3"/>
      <c r="R117" s="4"/>
      <c r="S117" s="5"/>
      <c r="T117" s="3"/>
      <c r="U117" s="6"/>
      <c r="V117" s="3"/>
      <c r="W117" s="3"/>
      <c r="X117" s="3"/>
      <c r="Y117" s="3"/>
      <c r="Z117" s="7"/>
      <c r="AA117" s="7"/>
    </row>
    <row r="118" spans="1:27" ht="15.75" customHeight="1" x14ac:dyDescent="0.15">
      <c r="A118" s="1"/>
      <c r="B118" s="4"/>
      <c r="C118" s="3"/>
      <c r="D118" s="4"/>
      <c r="E118" s="4"/>
      <c r="F118" s="4"/>
      <c r="G118" s="3"/>
      <c r="H118" s="4"/>
      <c r="I118" s="4"/>
      <c r="J118" s="4"/>
      <c r="K118" s="4"/>
      <c r="L118" s="4"/>
      <c r="M118" s="4"/>
      <c r="N118" s="4"/>
      <c r="O118" s="4"/>
      <c r="P118" s="4"/>
      <c r="Q118" s="3"/>
      <c r="R118" s="4"/>
      <c r="S118" s="5"/>
      <c r="T118" s="3"/>
      <c r="U118" s="6"/>
      <c r="V118" s="3"/>
      <c r="W118" s="3"/>
      <c r="X118" s="3"/>
      <c r="Y118" s="3"/>
      <c r="Z118" s="7"/>
      <c r="AA118" s="7"/>
    </row>
    <row r="119" spans="1:27" ht="15.75" customHeight="1" x14ac:dyDescent="0.15">
      <c r="A119" s="1"/>
      <c r="B119" s="4"/>
      <c r="C119" s="3"/>
      <c r="D119" s="4"/>
      <c r="E119" s="4"/>
      <c r="F119" s="4"/>
      <c r="G119" s="3"/>
      <c r="H119" s="4"/>
      <c r="I119" s="4"/>
      <c r="J119" s="4"/>
      <c r="K119" s="4"/>
      <c r="L119" s="4"/>
      <c r="M119" s="4"/>
      <c r="N119" s="4"/>
      <c r="O119" s="4"/>
      <c r="P119" s="4"/>
      <c r="Q119" s="3"/>
      <c r="R119" s="4"/>
      <c r="S119" s="5"/>
      <c r="T119" s="3"/>
      <c r="U119" s="6"/>
      <c r="V119" s="3"/>
      <c r="W119" s="3"/>
      <c r="X119" s="3"/>
      <c r="Y119" s="3"/>
      <c r="Z119" s="7"/>
      <c r="AA119" s="7"/>
    </row>
    <row r="120" spans="1:27" ht="15.75" customHeight="1" x14ac:dyDescent="0.15">
      <c r="A120" s="1"/>
      <c r="B120" s="4"/>
      <c r="C120" s="3"/>
      <c r="D120" s="4"/>
      <c r="E120" s="4"/>
      <c r="F120" s="4"/>
      <c r="G120" s="3"/>
      <c r="H120" s="4"/>
      <c r="I120" s="4"/>
      <c r="J120" s="4"/>
      <c r="K120" s="4"/>
      <c r="L120" s="4"/>
      <c r="M120" s="4"/>
      <c r="N120" s="4"/>
      <c r="O120" s="4"/>
      <c r="P120" s="4"/>
      <c r="Q120" s="3"/>
      <c r="R120" s="4"/>
      <c r="S120" s="5"/>
      <c r="T120" s="3"/>
      <c r="U120" s="6"/>
      <c r="V120" s="3"/>
      <c r="W120" s="3"/>
      <c r="X120" s="3"/>
      <c r="Y120" s="3"/>
      <c r="Z120" s="7"/>
      <c r="AA120" s="7"/>
    </row>
    <row r="121" spans="1:27" ht="15.75" customHeight="1" x14ac:dyDescent="0.15">
      <c r="A121" s="1"/>
      <c r="B121" s="4"/>
      <c r="C121" s="3"/>
      <c r="D121" s="4"/>
      <c r="E121" s="4"/>
      <c r="F121" s="4"/>
      <c r="G121" s="3"/>
      <c r="H121" s="4"/>
      <c r="I121" s="4"/>
      <c r="J121" s="4"/>
      <c r="K121" s="4"/>
      <c r="L121" s="4"/>
      <c r="M121" s="4"/>
      <c r="N121" s="4"/>
      <c r="O121" s="4"/>
      <c r="P121" s="4"/>
      <c r="Q121" s="3"/>
      <c r="R121" s="4"/>
      <c r="S121" s="5"/>
      <c r="T121" s="3"/>
      <c r="U121" s="6"/>
      <c r="V121" s="3"/>
      <c r="W121" s="3"/>
      <c r="X121" s="3"/>
      <c r="Y121" s="3"/>
      <c r="Z121" s="7"/>
      <c r="AA121" s="7"/>
    </row>
    <row r="122" spans="1:27" ht="15.75" customHeight="1" x14ac:dyDescent="0.15">
      <c r="A122" s="1"/>
      <c r="B122" s="4"/>
      <c r="C122" s="3"/>
      <c r="D122" s="4"/>
      <c r="E122" s="4"/>
      <c r="F122" s="4"/>
      <c r="G122" s="3"/>
      <c r="H122" s="4"/>
      <c r="I122" s="4"/>
      <c r="J122" s="4"/>
      <c r="K122" s="4"/>
      <c r="L122" s="4"/>
      <c r="M122" s="4"/>
      <c r="N122" s="4"/>
      <c r="O122" s="4"/>
      <c r="P122" s="4"/>
      <c r="Q122" s="3"/>
      <c r="R122" s="4"/>
      <c r="S122" s="5"/>
      <c r="T122" s="3"/>
      <c r="U122" s="6"/>
      <c r="V122" s="3"/>
      <c r="W122" s="3"/>
      <c r="X122" s="3"/>
      <c r="Y122" s="3"/>
      <c r="Z122" s="7"/>
      <c r="AA122" s="7"/>
    </row>
    <row r="123" spans="1:27" ht="15.75" customHeight="1" x14ac:dyDescent="0.15">
      <c r="A123" s="1"/>
      <c r="B123" s="4"/>
      <c r="C123" s="3"/>
      <c r="D123" s="4"/>
      <c r="E123" s="4"/>
      <c r="F123" s="4"/>
      <c r="G123" s="3"/>
      <c r="H123" s="4"/>
      <c r="I123" s="4"/>
      <c r="J123" s="4"/>
      <c r="K123" s="4"/>
      <c r="L123" s="4"/>
      <c r="M123" s="4"/>
      <c r="N123" s="4"/>
      <c r="O123" s="4"/>
      <c r="P123" s="4"/>
      <c r="Q123" s="3"/>
      <c r="R123" s="4"/>
      <c r="S123" s="5"/>
      <c r="T123" s="3"/>
      <c r="U123" s="6"/>
      <c r="V123" s="3"/>
      <c r="W123" s="3"/>
      <c r="X123" s="3"/>
      <c r="Y123" s="3"/>
      <c r="Z123" s="7"/>
      <c r="AA123" s="7"/>
    </row>
    <row r="124" spans="1:27" ht="15.75" customHeight="1" x14ac:dyDescent="0.15">
      <c r="A124" s="1"/>
      <c r="B124" s="4"/>
      <c r="C124" s="3"/>
      <c r="D124" s="4"/>
      <c r="E124" s="4"/>
      <c r="F124" s="4"/>
      <c r="G124" s="3"/>
      <c r="H124" s="4"/>
      <c r="I124" s="4"/>
      <c r="J124" s="4"/>
      <c r="K124" s="4"/>
      <c r="L124" s="4"/>
      <c r="M124" s="4"/>
      <c r="N124" s="4"/>
      <c r="O124" s="4"/>
      <c r="P124" s="4"/>
      <c r="Q124" s="3"/>
      <c r="R124" s="4"/>
      <c r="S124" s="5"/>
      <c r="T124" s="3"/>
      <c r="U124" s="6"/>
      <c r="V124" s="3"/>
      <c r="W124" s="3"/>
      <c r="X124" s="3"/>
      <c r="Y124" s="3"/>
      <c r="Z124" s="7"/>
      <c r="AA124" s="7"/>
    </row>
    <row r="125" spans="1:27" ht="15.75" customHeight="1" x14ac:dyDescent="0.15">
      <c r="A125" s="1"/>
      <c r="B125" s="4"/>
      <c r="C125" s="3"/>
      <c r="D125" s="4"/>
      <c r="E125" s="4"/>
      <c r="F125" s="4"/>
      <c r="G125" s="3"/>
      <c r="H125" s="4"/>
      <c r="I125" s="4"/>
      <c r="J125" s="4"/>
      <c r="K125" s="4"/>
      <c r="L125" s="4"/>
      <c r="M125" s="4"/>
      <c r="N125" s="4"/>
      <c r="O125" s="4"/>
      <c r="P125" s="4"/>
      <c r="Q125" s="3"/>
      <c r="R125" s="4"/>
      <c r="S125" s="5"/>
      <c r="T125" s="3"/>
      <c r="U125" s="6"/>
      <c r="V125" s="3"/>
      <c r="W125" s="3"/>
      <c r="X125" s="3"/>
      <c r="Y125" s="3"/>
      <c r="Z125" s="7"/>
      <c r="AA125" s="7"/>
    </row>
    <row r="126" spans="1:27" ht="15.75" customHeight="1" x14ac:dyDescent="0.15">
      <c r="A126" s="1"/>
      <c r="B126" s="4"/>
      <c r="C126" s="3"/>
      <c r="D126" s="4"/>
      <c r="E126" s="4"/>
      <c r="F126" s="4"/>
      <c r="G126" s="3"/>
      <c r="H126" s="4"/>
      <c r="I126" s="4"/>
      <c r="J126" s="4"/>
      <c r="K126" s="4"/>
      <c r="L126" s="4"/>
      <c r="M126" s="4"/>
      <c r="N126" s="4"/>
      <c r="O126" s="4"/>
      <c r="P126" s="4"/>
      <c r="Q126" s="3"/>
      <c r="R126" s="4"/>
      <c r="S126" s="5"/>
      <c r="T126" s="3"/>
      <c r="U126" s="6"/>
      <c r="V126" s="3"/>
      <c r="W126" s="3"/>
      <c r="X126" s="3"/>
      <c r="Y126" s="3"/>
      <c r="Z126" s="7"/>
      <c r="AA126" s="7"/>
    </row>
    <row r="127" spans="1:27" ht="15.75" customHeight="1" x14ac:dyDescent="0.15">
      <c r="A127" s="1"/>
      <c r="B127" s="4"/>
      <c r="C127" s="3"/>
      <c r="D127" s="4"/>
      <c r="E127" s="4"/>
      <c r="F127" s="4"/>
      <c r="G127" s="3"/>
      <c r="H127" s="4"/>
      <c r="I127" s="4"/>
      <c r="J127" s="4"/>
      <c r="K127" s="4"/>
      <c r="L127" s="4"/>
      <c r="M127" s="4"/>
      <c r="N127" s="4"/>
      <c r="O127" s="4"/>
      <c r="P127" s="4"/>
      <c r="Q127" s="3"/>
      <c r="R127" s="4"/>
      <c r="S127" s="5"/>
      <c r="T127" s="3"/>
      <c r="U127" s="6"/>
      <c r="V127" s="3"/>
      <c r="W127" s="3"/>
      <c r="X127" s="3"/>
      <c r="Y127" s="3"/>
      <c r="Z127" s="7"/>
      <c r="AA127" s="7"/>
    </row>
    <row r="128" spans="1:27" ht="15.75" customHeight="1" x14ac:dyDescent="0.15">
      <c r="A128" s="1"/>
      <c r="B128" s="4"/>
      <c r="C128" s="3"/>
      <c r="D128" s="4"/>
      <c r="E128" s="4"/>
      <c r="F128" s="4"/>
      <c r="G128" s="3"/>
      <c r="H128" s="4"/>
      <c r="I128" s="4"/>
      <c r="J128" s="4"/>
      <c r="K128" s="4"/>
      <c r="L128" s="4"/>
      <c r="M128" s="4"/>
      <c r="N128" s="4"/>
      <c r="O128" s="4"/>
      <c r="P128" s="4"/>
      <c r="Q128" s="3"/>
      <c r="R128" s="4"/>
      <c r="S128" s="5"/>
      <c r="T128" s="3"/>
      <c r="U128" s="6"/>
      <c r="V128" s="3"/>
      <c r="W128" s="3"/>
      <c r="X128" s="3"/>
      <c r="Y128" s="3"/>
      <c r="Z128" s="7"/>
      <c r="AA128" s="7"/>
    </row>
    <row r="129" spans="1:27" ht="15.75" customHeight="1" x14ac:dyDescent="0.15">
      <c r="A129" s="1"/>
      <c r="B129" s="4"/>
      <c r="C129" s="3"/>
      <c r="D129" s="4"/>
      <c r="E129" s="4"/>
      <c r="F129" s="4"/>
      <c r="G129" s="3"/>
      <c r="H129" s="4"/>
      <c r="I129" s="4"/>
      <c r="J129" s="4"/>
      <c r="K129" s="4"/>
      <c r="L129" s="4"/>
      <c r="M129" s="4"/>
      <c r="N129" s="4"/>
      <c r="O129" s="4"/>
      <c r="P129" s="4"/>
      <c r="Q129" s="3"/>
      <c r="R129" s="4"/>
      <c r="S129" s="5"/>
      <c r="T129" s="3"/>
      <c r="U129" s="6"/>
      <c r="V129" s="3"/>
      <c r="W129" s="3"/>
      <c r="X129" s="3"/>
      <c r="Y129" s="3"/>
      <c r="Z129" s="7"/>
      <c r="AA129" s="7"/>
    </row>
    <row r="130" spans="1:27" ht="15.75" customHeight="1" x14ac:dyDescent="0.15">
      <c r="A130" s="1"/>
      <c r="B130" s="4"/>
      <c r="C130" s="3"/>
      <c r="D130" s="4"/>
      <c r="E130" s="4"/>
      <c r="F130" s="4"/>
      <c r="G130" s="3"/>
      <c r="H130" s="4"/>
      <c r="I130" s="4"/>
      <c r="J130" s="4"/>
      <c r="K130" s="4"/>
      <c r="L130" s="4"/>
      <c r="M130" s="4"/>
      <c r="N130" s="4"/>
      <c r="O130" s="4"/>
      <c r="P130" s="4"/>
      <c r="Q130" s="3"/>
      <c r="R130" s="4"/>
      <c r="S130" s="5"/>
      <c r="T130" s="3"/>
      <c r="U130" s="6"/>
      <c r="V130" s="3"/>
      <c r="W130" s="3"/>
      <c r="X130" s="3"/>
      <c r="Y130" s="3"/>
      <c r="Z130" s="7"/>
      <c r="AA130" s="7"/>
    </row>
    <row r="131" spans="1:27" ht="15.75" customHeight="1" x14ac:dyDescent="0.15">
      <c r="A131" s="1"/>
      <c r="B131" s="4"/>
      <c r="C131" s="3"/>
      <c r="D131" s="4"/>
      <c r="E131" s="4"/>
      <c r="F131" s="4"/>
      <c r="G131" s="3"/>
      <c r="H131" s="4"/>
      <c r="I131" s="4"/>
      <c r="J131" s="4"/>
      <c r="K131" s="4"/>
      <c r="L131" s="4"/>
      <c r="M131" s="4"/>
      <c r="N131" s="4"/>
      <c r="O131" s="4"/>
      <c r="P131" s="4"/>
      <c r="Q131" s="3"/>
      <c r="R131" s="4"/>
      <c r="S131" s="5"/>
      <c r="T131" s="3"/>
      <c r="U131" s="6"/>
      <c r="V131" s="3"/>
      <c r="W131" s="3"/>
      <c r="X131" s="3"/>
      <c r="Y131" s="3"/>
      <c r="Z131" s="7"/>
      <c r="AA131" s="7"/>
    </row>
    <row r="132" spans="1:27" ht="15.75" customHeight="1" x14ac:dyDescent="0.15">
      <c r="A132" s="1"/>
      <c r="B132" s="4"/>
      <c r="C132" s="3"/>
      <c r="D132" s="4"/>
      <c r="E132" s="4"/>
      <c r="F132" s="4"/>
      <c r="G132" s="3"/>
      <c r="H132" s="4"/>
      <c r="I132" s="4"/>
      <c r="J132" s="4"/>
      <c r="K132" s="4"/>
      <c r="L132" s="4"/>
      <c r="M132" s="4"/>
      <c r="N132" s="4"/>
      <c r="O132" s="4"/>
      <c r="P132" s="4"/>
      <c r="Q132" s="3"/>
      <c r="R132" s="4"/>
      <c r="S132" s="5"/>
      <c r="T132" s="3"/>
      <c r="U132" s="6"/>
      <c r="V132" s="3"/>
      <c r="W132" s="3"/>
      <c r="X132" s="3"/>
      <c r="Y132" s="3"/>
      <c r="Z132" s="7"/>
      <c r="AA132" s="7"/>
    </row>
    <row r="133" spans="1:27" ht="15.75" customHeight="1" x14ac:dyDescent="0.15">
      <c r="A133" s="1"/>
      <c r="B133" s="4"/>
      <c r="C133" s="3"/>
      <c r="D133" s="4"/>
      <c r="E133" s="4"/>
      <c r="F133" s="4"/>
      <c r="G133" s="3"/>
      <c r="H133" s="4"/>
      <c r="I133" s="4"/>
      <c r="J133" s="4"/>
      <c r="K133" s="4"/>
      <c r="L133" s="4"/>
      <c r="M133" s="4"/>
      <c r="N133" s="4"/>
      <c r="O133" s="4"/>
      <c r="P133" s="4"/>
      <c r="Q133" s="3"/>
      <c r="R133" s="4"/>
      <c r="S133" s="5"/>
      <c r="T133" s="3"/>
      <c r="U133" s="6"/>
      <c r="V133" s="3"/>
      <c r="W133" s="3"/>
      <c r="X133" s="3"/>
      <c r="Y133" s="3"/>
      <c r="Z133" s="7"/>
      <c r="AA133" s="7"/>
    </row>
    <row r="134" spans="1:27" ht="15.75" customHeight="1" x14ac:dyDescent="0.15">
      <c r="A134" s="1"/>
      <c r="B134" s="4"/>
      <c r="C134" s="3"/>
      <c r="D134" s="4"/>
      <c r="E134" s="4"/>
      <c r="F134" s="4"/>
      <c r="G134" s="3"/>
      <c r="H134" s="4"/>
      <c r="I134" s="4"/>
      <c r="J134" s="4"/>
      <c r="K134" s="4"/>
      <c r="L134" s="4"/>
      <c r="M134" s="4"/>
      <c r="N134" s="4"/>
      <c r="O134" s="4"/>
      <c r="P134" s="4"/>
      <c r="Q134" s="3"/>
      <c r="R134" s="4"/>
      <c r="S134" s="5"/>
      <c r="T134" s="3"/>
      <c r="U134" s="6"/>
      <c r="V134" s="3"/>
      <c r="W134" s="3"/>
      <c r="X134" s="3"/>
      <c r="Y134" s="3"/>
      <c r="Z134" s="7"/>
      <c r="AA134" s="7"/>
    </row>
    <row r="135" spans="1:27" ht="15.75" customHeight="1" x14ac:dyDescent="0.15">
      <c r="A135" s="1"/>
      <c r="B135" s="4"/>
      <c r="C135" s="3"/>
      <c r="D135" s="4"/>
      <c r="E135" s="4"/>
      <c r="F135" s="4"/>
      <c r="G135" s="3"/>
      <c r="H135" s="4"/>
      <c r="I135" s="4"/>
      <c r="J135" s="4"/>
      <c r="K135" s="4"/>
      <c r="L135" s="4"/>
      <c r="M135" s="4"/>
      <c r="N135" s="4"/>
      <c r="O135" s="4"/>
      <c r="P135" s="4"/>
      <c r="Q135" s="3"/>
      <c r="R135" s="4"/>
      <c r="S135" s="5"/>
      <c r="T135" s="3"/>
      <c r="U135" s="6"/>
      <c r="V135" s="3"/>
      <c r="W135" s="3"/>
      <c r="X135" s="3"/>
      <c r="Y135" s="3"/>
      <c r="Z135" s="7"/>
      <c r="AA135" s="7"/>
    </row>
    <row r="136" spans="1:27" ht="15.75" customHeight="1" x14ac:dyDescent="0.15">
      <c r="A136" s="1"/>
      <c r="B136" s="4"/>
      <c r="C136" s="3"/>
      <c r="D136" s="4"/>
      <c r="E136" s="4"/>
      <c r="F136" s="4"/>
      <c r="G136" s="3"/>
      <c r="H136" s="4"/>
      <c r="I136" s="4"/>
      <c r="J136" s="4"/>
      <c r="K136" s="4"/>
      <c r="L136" s="4"/>
      <c r="M136" s="4"/>
      <c r="N136" s="4"/>
      <c r="O136" s="4"/>
      <c r="P136" s="4"/>
      <c r="Q136" s="3"/>
      <c r="R136" s="4"/>
      <c r="S136" s="5"/>
      <c r="T136" s="3"/>
      <c r="U136" s="6"/>
      <c r="V136" s="3"/>
      <c r="W136" s="3"/>
      <c r="X136" s="3"/>
      <c r="Y136" s="3"/>
      <c r="Z136" s="7"/>
      <c r="AA136" s="7"/>
    </row>
    <row r="137" spans="1:27" ht="15.75" customHeight="1" x14ac:dyDescent="0.15">
      <c r="A137" s="1"/>
      <c r="B137" s="4"/>
      <c r="C137" s="3"/>
      <c r="D137" s="4"/>
      <c r="E137" s="4"/>
      <c r="F137" s="4"/>
      <c r="G137" s="3"/>
      <c r="H137" s="4"/>
      <c r="I137" s="4"/>
      <c r="J137" s="4"/>
      <c r="K137" s="4"/>
      <c r="L137" s="4"/>
      <c r="M137" s="4"/>
      <c r="N137" s="4"/>
      <c r="O137" s="4"/>
      <c r="P137" s="4"/>
      <c r="Q137" s="3"/>
      <c r="R137" s="4"/>
      <c r="S137" s="5"/>
      <c r="T137" s="3"/>
      <c r="U137" s="6"/>
      <c r="V137" s="3"/>
      <c r="W137" s="3"/>
      <c r="X137" s="3"/>
      <c r="Y137" s="3"/>
      <c r="Z137" s="7"/>
      <c r="AA137" s="7"/>
    </row>
    <row r="138" spans="1:27" ht="15.75" customHeight="1" x14ac:dyDescent="0.15">
      <c r="A138" s="1"/>
      <c r="B138" s="4"/>
      <c r="C138" s="3"/>
      <c r="D138" s="4"/>
      <c r="E138" s="4"/>
      <c r="F138" s="4"/>
      <c r="G138" s="3"/>
      <c r="H138" s="4"/>
      <c r="I138" s="4"/>
      <c r="J138" s="4"/>
      <c r="K138" s="4"/>
      <c r="L138" s="4"/>
      <c r="M138" s="4"/>
      <c r="N138" s="4"/>
      <c r="O138" s="4"/>
      <c r="P138" s="4"/>
      <c r="Q138" s="3"/>
      <c r="R138" s="4"/>
      <c r="S138" s="5"/>
      <c r="T138" s="3"/>
      <c r="U138" s="6"/>
      <c r="V138" s="3"/>
      <c r="W138" s="3"/>
      <c r="X138" s="3"/>
      <c r="Y138" s="3"/>
      <c r="Z138" s="7"/>
      <c r="AA138" s="7"/>
    </row>
    <row r="139" spans="1:27" ht="15.75" customHeight="1" x14ac:dyDescent="0.15">
      <c r="A139" s="1"/>
      <c r="B139" s="4"/>
      <c r="C139" s="3"/>
      <c r="D139" s="4"/>
      <c r="E139" s="4"/>
      <c r="F139" s="4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3"/>
      <c r="R139" s="4"/>
      <c r="S139" s="5"/>
      <c r="T139" s="3"/>
      <c r="U139" s="6"/>
      <c r="V139" s="3"/>
      <c r="W139" s="3"/>
      <c r="X139" s="3"/>
      <c r="Y139" s="3"/>
      <c r="Z139" s="7"/>
      <c r="AA139" s="7"/>
    </row>
    <row r="140" spans="1:27" ht="15.75" customHeight="1" x14ac:dyDescent="0.15">
      <c r="A140" s="1"/>
      <c r="B140" s="4"/>
      <c r="C140" s="3"/>
      <c r="D140" s="4"/>
      <c r="E140" s="4"/>
      <c r="F140" s="4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3"/>
      <c r="R140" s="4"/>
      <c r="S140" s="5"/>
      <c r="T140" s="3"/>
      <c r="U140" s="6"/>
      <c r="V140" s="3"/>
      <c r="W140" s="3"/>
      <c r="X140" s="3"/>
      <c r="Y140" s="3"/>
      <c r="Z140" s="7"/>
      <c r="AA140" s="7"/>
    </row>
    <row r="141" spans="1:27" ht="15.75" customHeight="1" x14ac:dyDescent="0.15">
      <c r="A141" s="1"/>
      <c r="B141" s="4"/>
      <c r="C141" s="3"/>
      <c r="D141" s="4"/>
      <c r="E141" s="4"/>
      <c r="F141" s="4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3"/>
      <c r="R141" s="4"/>
      <c r="S141" s="5"/>
      <c r="T141" s="3"/>
      <c r="U141" s="6"/>
      <c r="V141" s="3"/>
      <c r="W141" s="3"/>
      <c r="X141" s="3"/>
      <c r="Y141" s="3"/>
      <c r="Z141" s="7"/>
      <c r="AA141" s="7"/>
    </row>
    <row r="142" spans="1:27" ht="15.75" customHeight="1" x14ac:dyDescent="0.15">
      <c r="A142" s="1"/>
      <c r="B142" s="4"/>
      <c r="C142" s="3"/>
      <c r="D142" s="4"/>
      <c r="E142" s="4"/>
      <c r="F142" s="4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3"/>
      <c r="R142" s="4"/>
      <c r="S142" s="5"/>
      <c r="T142" s="3"/>
      <c r="U142" s="6"/>
      <c r="V142" s="3"/>
      <c r="W142" s="3"/>
      <c r="X142" s="3"/>
      <c r="Y142" s="3"/>
      <c r="Z142" s="7"/>
      <c r="AA142" s="7"/>
    </row>
    <row r="143" spans="1:27" ht="15.75" customHeight="1" x14ac:dyDescent="0.15">
      <c r="A143" s="1"/>
      <c r="B143" s="4"/>
      <c r="C143" s="3"/>
      <c r="D143" s="4"/>
      <c r="E143" s="4"/>
      <c r="F143" s="4"/>
      <c r="G143" s="3"/>
      <c r="H143" s="4"/>
      <c r="I143" s="4"/>
      <c r="J143" s="4"/>
      <c r="K143" s="4"/>
      <c r="L143" s="4"/>
      <c r="M143" s="4"/>
      <c r="N143" s="4"/>
      <c r="O143" s="4"/>
      <c r="P143" s="4"/>
      <c r="Q143" s="3"/>
      <c r="R143" s="4"/>
      <c r="S143" s="5"/>
      <c r="T143" s="3"/>
      <c r="U143" s="6"/>
      <c r="V143" s="3"/>
      <c r="W143" s="3"/>
      <c r="X143" s="3"/>
      <c r="Y143" s="3"/>
      <c r="Z143" s="7"/>
      <c r="AA143" s="7"/>
    </row>
    <row r="144" spans="1:27" ht="15.75" customHeight="1" x14ac:dyDescent="0.15">
      <c r="A144" s="1"/>
      <c r="B144" s="4"/>
      <c r="C144" s="3"/>
      <c r="D144" s="4"/>
      <c r="E144" s="4"/>
      <c r="F144" s="4"/>
      <c r="G144" s="3"/>
      <c r="H144" s="4"/>
      <c r="I144" s="4"/>
      <c r="J144" s="4"/>
      <c r="K144" s="4"/>
      <c r="L144" s="4"/>
      <c r="M144" s="4"/>
      <c r="N144" s="4"/>
      <c r="O144" s="4"/>
      <c r="P144" s="4"/>
      <c r="Q144" s="3"/>
      <c r="R144" s="4"/>
      <c r="S144" s="5"/>
      <c r="T144" s="3"/>
      <c r="U144" s="6"/>
      <c r="V144" s="3"/>
      <c r="W144" s="3"/>
      <c r="X144" s="3"/>
      <c r="Y144" s="3"/>
      <c r="Z144" s="7"/>
      <c r="AA144" s="7"/>
    </row>
    <row r="145" spans="1:27" ht="15.75" customHeight="1" x14ac:dyDescent="0.15">
      <c r="A145" s="1"/>
      <c r="B145" s="4"/>
      <c r="C145" s="3"/>
      <c r="D145" s="4"/>
      <c r="E145" s="4"/>
      <c r="F145" s="4"/>
      <c r="G145" s="3"/>
      <c r="H145" s="4"/>
      <c r="I145" s="4"/>
      <c r="J145" s="4"/>
      <c r="K145" s="4"/>
      <c r="L145" s="4"/>
      <c r="M145" s="4"/>
      <c r="N145" s="4"/>
      <c r="O145" s="4"/>
      <c r="P145" s="4"/>
      <c r="Q145" s="3"/>
      <c r="R145" s="4"/>
      <c r="S145" s="5"/>
      <c r="T145" s="3"/>
      <c r="U145" s="6"/>
      <c r="V145" s="3"/>
      <c r="W145" s="3"/>
      <c r="X145" s="3"/>
      <c r="Y145" s="3"/>
      <c r="Z145" s="7"/>
      <c r="AA145" s="7"/>
    </row>
    <row r="146" spans="1:27" ht="15.75" customHeight="1" x14ac:dyDescent="0.15">
      <c r="A146" s="1"/>
      <c r="B146" s="4"/>
      <c r="C146" s="3"/>
      <c r="D146" s="4"/>
      <c r="E146" s="4"/>
      <c r="F146" s="4"/>
      <c r="G146" s="3"/>
      <c r="H146" s="4"/>
      <c r="I146" s="4"/>
      <c r="J146" s="4"/>
      <c r="K146" s="4"/>
      <c r="L146" s="4"/>
      <c r="M146" s="4"/>
      <c r="N146" s="4"/>
      <c r="O146" s="4"/>
      <c r="P146" s="4"/>
      <c r="Q146" s="3"/>
      <c r="R146" s="4"/>
      <c r="S146" s="5"/>
      <c r="T146" s="3"/>
      <c r="U146" s="6"/>
      <c r="V146" s="3"/>
      <c r="W146" s="3"/>
      <c r="X146" s="3"/>
      <c r="Y146" s="3"/>
      <c r="Z146" s="7"/>
      <c r="AA146" s="7"/>
    </row>
    <row r="147" spans="1:27" ht="15.75" customHeight="1" x14ac:dyDescent="0.15">
      <c r="A147" s="1"/>
      <c r="B147" s="4"/>
      <c r="C147" s="3"/>
      <c r="D147" s="4"/>
      <c r="E147" s="4"/>
      <c r="F147" s="4"/>
      <c r="G147" s="3"/>
      <c r="H147" s="4"/>
      <c r="I147" s="4"/>
      <c r="J147" s="4"/>
      <c r="K147" s="4"/>
      <c r="L147" s="4"/>
      <c r="M147" s="4"/>
      <c r="N147" s="4"/>
      <c r="O147" s="4"/>
      <c r="P147" s="4"/>
      <c r="Q147" s="3"/>
      <c r="R147" s="4"/>
      <c r="S147" s="5"/>
      <c r="T147" s="3"/>
      <c r="U147" s="6"/>
      <c r="V147" s="3"/>
      <c r="W147" s="3"/>
      <c r="X147" s="3"/>
      <c r="Y147" s="3"/>
      <c r="Z147" s="7"/>
      <c r="AA147" s="7"/>
    </row>
    <row r="148" spans="1:27" ht="15.75" customHeight="1" x14ac:dyDescent="0.15">
      <c r="A148" s="1"/>
      <c r="B148" s="4"/>
      <c r="C148" s="3"/>
      <c r="D148" s="4"/>
      <c r="E148" s="4"/>
      <c r="F148" s="4"/>
      <c r="G148" s="3"/>
      <c r="H148" s="4"/>
      <c r="I148" s="4"/>
      <c r="J148" s="4"/>
      <c r="K148" s="4"/>
      <c r="L148" s="4"/>
      <c r="M148" s="4"/>
      <c r="N148" s="4"/>
      <c r="O148" s="4"/>
      <c r="P148" s="4"/>
      <c r="Q148" s="3"/>
      <c r="R148" s="4"/>
      <c r="S148" s="5"/>
      <c r="T148" s="3"/>
      <c r="U148" s="6"/>
      <c r="V148" s="3"/>
      <c r="W148" s="3"/>
      <c r="X148" s="3"/>
      <c r="Y148" s="3"/>
      <c r="Z148" s="7"/>
      <c r="AA148" s="7"/>
    </row>
    <row r="149" spans="1:27" ht="15.75" customHeight="1" x14ac:dyDescent="0.15">
      <c r="A149" s="1"/>
      <c r="B149" s="4"/>
      <c r="C149" s="3"/>
      <c r="D149" s="4"/>
      <c r="E149" s="4"/>
      <c r="F149" s="4"/>
      <c r="G149" s="3"/>
      <c r="H149" s="4"/>
      <c r="I149" s="4"/>
      <c r="J149" s="4"/>
      <c r="K149" s="4"/>
      <c r="L149" s="4"/>
      <c r="M149" s="4"/>
      <c r="N149" s="4"/>
      <c r="O149" s="4"/>
      <c r="P149" s="4"/>
      <c r="Q149" s="3"/>
      <c r="R149" s="4"/>
      <c r="S149" s="5"/>
      <c r="T149" s="3"/>
      <c r="U149" s="6"/>
      <c r="V149" s="3"/>
      <c r="W149" s="3"/>
      <c r="X149" s="3"/>
      <c r="Y149" s="3"/>
      <c r="Z149" s="7"/>
      <c r="AA149" s="7"/>
    </row>
    <row r="150" spans="1:27" ht="15.75" customHeight="1" x14ac:dyDescent="0.15">
      <c r="A150" s="1"/>
      <c r="B150" s="4"/>
      <c r="C150" s="3"/>
      <c r="D150" s="4"/>
      <c r="E150" s="4"/>
      <c r="F150" s="4"/>
      <c r="G150" s="3"/>
      <c r="H150" s="4"/>
      <c r="I150" s="4"/>
      <c r="J150" s="4"/>
      <c r="K150" s="4"/>
      <c r="L150" s="4"/>
      <c r="M150" s="4"/>
      <c r="N150" s="4"/>
      <c r="O150" s="4"/>
      <c r="P150" s="4"/>
      <c r="Q150" s="3"/>
      <c r="R150" s="4"/>
      <c r="S150" s="5"/>
      <c r="T150" s="3"/>
      <c r="U150" s="6"/>
      <c r="V150" s="3"/>
      <c r="W150" s="3"/>
      <c r="X150" s="3"/>
      <c r="Y150" s="3"/>
      <c r="Z150" s="7"/>
      <c r="AA150" s="7"/>
    </row>
    <row r="151" spans="1:27" ht="15.75" customHeight="1" x14ac:dyDescent="0.15">
      <c r="A151" s="1"/>
      <c r="B151" s="4"/>
      <c r="C151" s="3"/>
      <c r="D151" s="4"/>
      <c r="E151" s="4"/>
      <c r="F151" s="4"/>
      <c r="G151" s="3"/>
      <c r="H151" s="4"/>
      <c r="I151" s="4"/>
      <c r="J151" s="4"/>
      <c r="K151" s="4"/>
      <c r="L151" s="4"/>
      <c r="M151" s="4"/>
      <c r="N151" s="4"/>
      <c r="O151" s="4"/>
      <c r="P151" s="4"/>
      <c r="Q151" s="3"/>
      <c r="R151" s="4"/>
      <c r="S151" s="5"/>
      <c r="T151" s="3"/>
      <c r="U151" s="6"/>
      <c r="V151" s="3"/>
      <c r="W151" s="3"/>
      <c r="X151" s="3"/>
      <c r="Y151" s="3"/>
      <c r="Z151" s="7"/>
      <c r="AA151" s="7"/>
    </row>
    <row r="152" spans="1:27" ht="15.75" customHeight="1" x14ac:dyDescent="0.15">
      <c r="A152" s="1"/>
      <c r="B152" s="4"/>
      <c r="C152" s="3"/>
      <c r="D152" s="4"/>
      <c r="E152" s="4"/>
      <c r="F152" s="4"/>
      <c r="G152" s="3"/>
      <c r="H152" s="4"/>
      <c r="I152" s="4"/>
      <c r="J152" s="4"/>
      <c r="K152" s="4"/>
      <c r="L152" s="4"/>
      <c r="M152" s="4"/>
      <c r="N152" s="4"/>
      <c r="O152" s="4"/>
      <c r="P152" s="4"/>
      <c r="Q152" s="3"/>
      <c r="R152" s="4"/>
      <c r="S152" s="5"/>
      <c r="T152" s="3"/>
      <c r="U152" s="6"/>
      <c r="V152" s="3"/>
      <c r="W152" s="3"/>
      <c r="X152" s="3"/>
      <c r="Y152" s="3"/>
      <c r="Z152" s="7"/>
      <c r="AA152" s="7"/>
    </row>
    <row r="153" spans="1:27" ht="15.75" customHeight="1" x14ac:dyDescent="0.15">
      <c r="A153" s="1"/>
      <c r="B153" s="4"/>
      <c r="C153" s="3"/>
      <c r="D153" s="4"/>
      <c r="E153" s="4"/>
      <c r="F153" s="4"/>
      <c r="G153" s="3"/>
      <c r="H153" s="4"/>
      <c r="I153" s="4"/>
      <c r="J153" s="4"/>
      <c r="K153" s="4"/>
      <c r="L153" s="4"/>
      <c r="M153" s="4"/>
      <c r="N153" s="4"/>
      <c r="O153" s="4"/>
      <c r="P153" s="4"/>
      <c r="Q153" s="3"/>
      <c r="R153" s="4"/>
      <c r="S153" s="5"/>
      <c r="T153" s="3"/>
      <c r="U153" s="6"/>
      <c r="V153" s="3"/>
      <c r="W153" s="3"/>
      <c r="X153" s="3"/>
      <c r="Y153" s="3"/>
      <c r="Z153" s="7"/>
      <c r="AA153" s="7"/>
    </row>
    <row r="154" spans="1:27" ht="15.75" customHeight="1" x14ac:dyDescent="0.15">
      <c r="A154" s="1"/>
      <c r="B154" s="4"/>
      <c r="C154" s="3"/>
      <c r="D154" s="4"/>
      <c r="E154" s="4"/>
      <c r="F154" s="4"/>
      <c r="G154" s="3"/>
      <c r="H154" s="4"/>
      <c r="I154" s="4"/>
      <c r="J154" s="4"/>
      <c r="K154" s="4"/>
      <c r="L154" s="4"/>
      <c r="M154" s="4"/>
      <c r="N154" s="4"/>
      <c r="O154" s="4"/>
      <c r="P154" s="4"/>
      <c r="Q154" s="3"/>
      <c r="R154" s="4"/>
      <c r="S154" s="5"/>
      <c r="T154" s="3"/>
      <c r="U154" s="6"/>
      <c r="V154" s="3"/>
      <c r="W154" s="3"/>
      <c r="X154" s="3"/>
      <c r="Y154" s="3"/>
      <c r="Z154" s="7"/>
      <c r="AA154" s="7"/>
    </row>
    <row r="155" spans="1:27" ht="15.75" customHeight="1" x14ac:dyDescent="0.15">
      <c r="A155" s="1"/>
      <c r="B155" s="4"/>
      <c r="C155" s="3"/>
      <c r="D155" s="4"/>
      <c r="E155" s="4"/>
      <c r="F155" s="4"/>
      <c r="G155" s="3"/>
      <c r="H155" s="4"/>
      <c r="I155" s="4"/>
      <c r="J155" s="4"/>
      <c r="K155" s="4"/>
      <c r="L155" s="4"/>
      <c r="M155" s="4"/>
      <c r="N155" s="4"/>
      <c r="O155" s="4"/>
      <c r="P155" s="4"/>
      <c r="Q155" s="3"/>
      <c r="R155" s="4"/>
      <c r="S155" s="5"/>
      <c r="T155" s="3"/>
      <c r="U155" s="6"/>
      <c r="V155" s="3"/>
      <c r="W155" s="3"/>
      <c r="X155" s="3"/>
      <c r="Y155" s="3"/>
      <c r="Z155" s="7"/>
      <c r="AA155" s="7"/>
    </row>
    <row r="156" spans="1:27" ht="15.75" customHeight="1" x14ac:dyDescent="0.15">
      <c r="A156" s="1"/>
      <c r="B156" s="4"/>
      <c r="C156" s="3"/>
      <c r="D156" s="4"/>
      <c r="E156" s="4"/>
      <c r="F156" s="4"/>
      <c r="G156" s="3"/>
      <c r="H156" s="4"/>
      <c r="I156" s="4"/>
      <c r="J156" s="4"/>
      <c r="K156" s="4"/>
      <c r="L156" s="4"/>
      <c r="M156" s="4"/>
      <c r="N156" s="4"/>
      <c r="O156" s="4"/>
      <c r="P156" s="4"/>
      <c r="Q156" s="3"/>
      <c r="R156" s="4"/>
      <c r="S156" s="5"/>
      <c r="T156" s="3"/>
      <c r="U156" s="6"/>
      <c r="V156" s="3"/>
      <c r="W156" s="3"/>
      <c r="X156" s="3"/>
      <c r="Y156" s="3"/>
      <c r="Z156" s="7"/>
      <c r="AA156" s="7"/>
    </row>
    <row r="157" spans="1:27" ht="15.75" customHeight="1" x14ac:dyDescent="0.15">
      <c r="A157" s="1"/>
      <c r="B157" s="4"/>
      <c r="C157" s="3"/>
      <c r="D157" s="4"/>
      <c r="E157" s="4"/>
      <c r="F157" s="4"/>
      <c r="G157" s="3"/>
      <c r="H157" s="4"/>
      <c r="I157" s="4"/>
      <c r="J157" s="4"/>
      <c r="K157" s="4"/>
      <c r="L157" s="4"/>
      <c r="M157" s="4"/>
      <c r="N157" s="4"/>
      <c r="O157" s="4"/>
      <c r="P157" s="4"/>
      <c r="Q157" s="3"/>
      <c r="R157" s="4"/>
      <c r="S157" s="5"/>
      <c r="T157" s="3"/>
      <c r="U157" s="6"/>
      <c r="V157" s="3"/>
      <c r="W157" s="3"/>
      <c r="X157" s="3"/>
      <c r="Y157" s="3"/>
      <c r="Z157" s="7"/>
      <c r="AA157" s="7"/>
    </row>
    <row r="158" spans="1:27" ht="15.75" customHeight="1" x14ac:dyDescent="0.15">
      <c r="A158" s="1"/>
      <c r="B158" s="4"/>
      <c r="C158" s="3"/>
      <c r="D158" s="4"/>
      <c r="E158" s="4"/>
      <c r="F158" s="4"/>
      <c r="G158" s="3"/>
      <c r="H158" s="4"/>
      <c r="I158" s="4"/>
      <c r="J158" s="4"/>
      <c r="K158" s="4"/>
      <c r="L158" s="4"/>
      <c r="M158" s="4"/>
      <c r="N158" s="4"/>
      <c r="O158" s="4"/>
      <c r="P158" s="4"/>
      <c r="Q158" s="3"/>
      <c r="R158" s="4"/>
      <c r="S158" s="5"/>
      <c r="T158" s="3"/>
      <c r="U158" s="6"/>
      <c r="V158" s="3"/>
      <c r="W158" s="3"/>
      <c r="X158" s="3"/>
      <c r="Y158" s="3"/>
      <c r="Z158" s="7"/>
      <c r="AA158" s="7"/>
    </row>
    <row r="159" spans="1:27" ht="15.75" customHeight="1" x14ac:dyDescent="0.15">
      <c r="A159" s="1"/>
      <c r="B159" s="4"/>
      <c r="C159" s="3"/>
      <c r="D159" s="4"/>
      <c r="E159" s="4"/>
      <c r="F159" s="4"/>
      <c r="G159" s="3"/>
      <c r="H159" s="4"/>
      <c r="I159" s="4"/>
      <c r="J159" s="4"/>
      <c r="K159" s="4"/>
      <c r="L159" s="4"/>
      <c r="M159" s="4"/>
      <c r="N159" s="4"/>
      <c r="O159" s="4"/>
      <c r="P159" s="4"/>
      <c r="Q159" s="3"/>
      <c r="R159" s="4"/>
      <c r="S159" s="5"/>
      <c r="T159" s="3"/>
      <c r="U159" s="6"/>
      <c r="V159" s="3"/>
      <c r="W159" s="3"/>
      <c r="X159" s="3"/>
      <c r="Y159" s="3"/>
      <c r="Z159" s="7"/>
      <c r="AA159" s="7"/>
    </row>
    <row r="160" spans="1:27" ht="15.75" customHeight="1" x14ac:dyDescent="0.15">
      <c r="A160" s="1"/>
      <c r="B160" s="4"/>
      <c r="C160" s="3"/>
      <c r="D160" s="4"/>
      <c r="E160" s="4"/>
      <c r="F160" s="4"/>
      <c r="G160" s="3"/>
      <c r="H160" s="4"/>
      <c r="I160" s="4"/>
      <c r="J160" s="4"/>
      <c r="K160" s="4"/>
      <c r="L160" s="4"/>
      <c r="M160" s="4"/>
      <c r="N160" s="4"/>
      <c r="O160" s="4"/>
      <c r="P160" s="4"/>
      <c r="Q160" s="3"/>
      <c r="R160" s="4"/>
      <c r="S160" s="5"/>
      <c r="T160" s="3"/>
      <c r="U160" s="6"/>
      <c r="V160" s="3"/>
      <c r="W160" s="3"/>
      <c r="X160" s="3"/>
      <c r="Y160" s="3"/>
      <c r="Z160" s="7"/>
      <c r="AA160" s="7"/>
    </row>
    <row r="161" spans="1:27" ht="15.75" customHeight="1" x14ac:dyDescent="0.15">
      <c r="A161" s="1"/>
      <c r="B161" s="4"/>
      <c r="C161" s="3"/>
      <c r="D161" s="4"/>
      <c r="E161" s="4"/>
      <c r="F161" s="4"/>
      <c r="G161" s="3"/>
      <c r="H161" s="4"/>
      <c r="I161" s="4"/>
      <c r="J161" s="4"/>
      <c r="K161" s="4"/>
      <c r="L161" s="4"/>
      <c r="M161" s="4"/>
      <c r="N161" s="4"/>
      <c r="O161" s="4"/>
      <c r="P161" s="4"/>
      <c r="Q161" s="3"/>
      <c r="R161" s="4"/>
      <c r="S161" s="5"/>
      <c r="T161" s="3"/>
      <c r="U161" s="6"/>
      <c r="V161" s="3"/>
      <c r="W161" s="3"/>
      <c r="X161" s="3"/>
      <c r="Y161" s="3"/>
      <c r="Z161" s="7"/>
      <c r="AA161" s="7"/>
    </row>
    <row r="162" spans="1:27" ht="15.75" customHeight="1" x14ac:dyDescent="0.15">
      <c r="A162" s="1"/>
      <c r="B162" s="4"/>
      <c r="C162" s="3"/>
      <c r="D162" s="4"/>
      <c r="E162" s="4"/>
      <c r="F162" s="4"/>
      <c r="G162" s="3"/>
      <c r="H162" s="4"/>
      <c r="I162" s="4"/>
      <c r="J162" s="4"/>
      <c r="K162" s="4"/>
      <c r="L162" s="4"/>
      <c r="M162" s="4"/>
      <c r="N162" s="4"/>
      <c r="O162" s="4"/>
      <c r="P162" s="4"/>
      <c r="Q162" s="3"/>
      <c r="R162" s="4"/>
      <c r="S162" s="5"/>
      <c r="T162" s="3"/>
      <c r="U162" s="6"/>
      <c r="V162" s="3"/>
      <c r="W162" s="3"/>
      <c r="X162" s="3"/>
      <c r="Y162" s="3"/>
      <c r="Z162" s="7"/>
      <c r="AA162" s="7"/>
    </row>
    <row r="163" spans="1:27" ht="15.75" customHeight="1" x14ac:dyDescent="0.15">
      <c r="A163" s="1"/>
      <c r="B163" s="4"/>
      <c r="C163" s="3"/>
      <c r="D163" s="4"/>
      <c r="E163" s="4"/>
      <c r="F163" s="4"/>
      <c r="G163" s="3"/>
      <c r="H163" s="4"/>
      <c r="I163" s="4"/>
      <c r="J163" s="4"/>
      <c r="K163" s="4"/>
      <c r="L163" s="4"/>
      <c r="M163" s="4"/>
      <c r="N163" s="4"/>
      <c r="O163" s="4"/>
      <c r="P163" s="4"/>
      <c r="Q163" s="3"/>
      <c r="R163" s="4"/>
      <c r="S163" s="5"/>
      <c r="T163" s="3"/>
      <c r="U163" s="6"/>
      <c r="V163" s="3"/>
      <c r="W163" s="3"/>
      <c r="X163" s="3"/>
      <c r="Y163" s="3"/>
      <c r="Z163" s="7"/>
      <c r="AA163" s="7"/>
    </row>
    <row r="164" spans="1:27" ht="15.75" customHeight="1" x14ac:dyDescent="0.15">
      <c r="A164" s="1"/>
      <c r="B164" s="4"/>
      <c r="C164" s="3"/>
      <c r="D164" s="4"/>
      <c r="E164" s="4"/>
      <c r="F164" s="4"/>
      <c r="G164" s="3"/>
      <c r="H164" s="4"/>
      <c r="I164" s="4"/>
      <c r="J164" s="4"/>
      <c r="K164" s="4"/>
      <c r="L164" s="4"/>
      <c r="M164" s="4"/>
      <c r="N164" s="4"/>
      <c r="O164" s="4"/>
      <c r="P164" s="4"/>
      <c r="Q164" s="3"/>
      <c r="R164" s="4"/>
      <c r="S164" s="5"/>
      <c r="T164" s="3"/>
      <c r="U164" s="6"/>
      <c r="V164" s="3"/>
      <c r="W164" s="3"/>
      <c r="X164" s="3"/>
      <c r="Y164" s="3"/>
      <c r="Z164" s="7"/>
      <c r="AA164" s="7"/>
    </row>
    <row r="165" spans="1:27" ht="15.75" customHeight="1" x14ac:dyDescent="0.15">
      <c r="A165" s="1"/>
      <c r="B165" s="4"/>
      <c r="C165" s="3"/>
      <c r="D165" s="4"/>
      <c r="E165" s="4"/>
      <c r="F165" s="4"/>
      <c r="G165" s="3"/>
      <c r="H165" s="4"/>
      <c r="I165" s="4"/>
      <c r="J165" s="4"/>
      <c r="K165" s="4"/>
      <c r="L165" s="4"/>
      <c r="M165" s="4"/>
      <c r="N165" s="4"/>
      <c r="O165" s="4"/>
      <c r="P165" s="4"/>
      <c r="Q165" s="3"/>
      <c r="R165" s="4"/>
      <c r="S165" s="5"/>
      <c r="T165" s="3"/>
      <c r="U165" s="6"/>
      <c r="V165" s="3"/>
      <c r="W165" s="3"/>
      <c r="X165" s="3"/>
      <c r="Y165" s="3"/>
      <c r="Z165" s="7"/>
      <c r="AA165" s="7"/>
    </row>
    <row r="166" spans="1:27" ht="15.75" customHeight="1" x14ac:dyDescent="0.15">
      <c r="A166" s="1"/>
      <c r="B166" s="4"/>
      <c r="C166" s="3"/>
      <c r="D166" s="4"/>
      <c r="E166" s="4"/>
      <c r="F166" s="4"/>
      <c r="G166" s="3"/>
      <c r="H166" s="4"/>
      <c r="I166" s="4"/>
      <c r="J166" s="4"/>
      <c r="K166" s="4"/>
      <c r="L166" s="4"/>
      <c r="M166" s="4"/>
      <c r="N166" s="4"/>
      <c r="O166" s="4"/>
      <c r="P166" s="4"/>
      <c r="Q166" s="3"/>
      <c r="R166" s="4"/>
      <c r="S166" s="5"/>
      <c r="T166" s="3"/>
      <c r="U166" s="6"/>
      <c r="V166" s="3"/>
      <c r="W166" s="3"/>
      <c r="X166" s="3"/>
      <c r="Y166" s="3"/>
      <c r="Z166" s="7"/>
      <c r="AA166" s="7"/>
    </row>
    <row r="167" spans="1:27" ht="15.75" customHeight="1" x14ac:dyDescent="0.15">
      <c r="A167" s="1"/>
      <c r="B167" s="4"/>
      <c r="C167" s="3"/>
      <c r="D167" s="4"/>
      <c r="E167" s="4"/>
      <c r="F167" s="4"/>
      <c r="G167" s="3"/>
      <c r="H167" s="4"/>
      <c r="I167" s="4"/>
      <c r="J167" s="4"/>
      <c r="K167" s="4"/>
      <c r="L167" s="4"/>
      <c r="M167" s="4"/>
      <c r="N167" s="4"/>
      <c r="O167" s="4"/>
      <c r="P167" s="4"/>
      <c r="Q167" s="3"/>
      <c r="R167" s="4"/>
      <c r="S167" s="5"/>
      <c r="T167" s="3"/>
      <c r="U167" s="6"/>
      <c r="V167" s="3"/>
      <c r="W167" s="3"/>
      <c r="X167" s="3"/>
      <c r="Y167" s="3"/>
      <c r="Z167" s="7"/>
      <c r="AA167" s="7"/>
    </row>
    <row r="168" spans="1:27" ht="15.75" customHeight="1" x14ac:dyDescent="0.15">
      <c r="A168" s="1"/>
      <c r="B168" s="4"/>
      <c r="C168" s="3"/>
      <c r="D168" s="4"/>
      <c r="E168" s="4"/>
      <c r="F168" s="4"/>
      <c r="G168" s="3"/>
      <c r="H168" s="4"/>
      <c r="I168" s="4"/>
      <c r="J168" s="4"/>
      <c r="K168" s="4"/>
      <c r="L168" s="4"/>
      <c r="M168" s="4"/>
      <c r="N168" s="4"/>
      <c r="O168" s="4"/>
      <c r="P168" s="4"/>
      <c r="Q168" s="3"/>
      <c r="R168" s="4"/>
      <c r="S168" s="5"/>
      <c r="T168" s="3"/>
      <c r="U168" s="6"/>
      <c r="V168" s="3"/>
      <c r="W168" s="3"/>
      <c r="X168" s="3"/>
      <c r="Y168" s="3"/>
      <c r="Z168" s="7"/>
      <c r="AA168" s="7"/>
    </row>
    <row r="169" spans="1:27" ht="15.75" customHeight="1" x14ac:dyDescent="0.15">
      <c r="A169" s="1"/>
      <c r="B169" s="4"/>
      <c r="C169" s="3"/>
      <c r="D169" s="4"/>
      <c r="E169" s="4"/>
      <c r="F169" s="4"/>
      <c r="G169" s="3"/>
      <c r="H169" s="4"/>
      <c r="I169" s="4"/>
      <c r="J169" s="4"/>
      <c r="K169" s="4"/>
      <c r="L169" s="4"/>
      <c r="M169" s="4"/>
      <c r="N169" s="4"/>
      <c r="O169" s="4"/>
      <c r="P169" s="4"/>
      <c r="Q169" s="3"/>
      <c r="R169" s="4"/>
      <c r="S169" s="5"/>
      <c r="T169" s="3"/>
      <c r="U169" s="6"/>
      <c r="V169" s="3"/>
      <c r="W169" s="3"/>
      <c r="X169" s="3"/>
      <c r="Y169" s="3"/>
      <c r="Z169" s="7"/>
      <c r="AA169" s="7"/>
    </row>
    <row r="170" spans="1:27" ht="15.75" customHeight="1" x14ac:dyDescent="0.15">
      <c r="A170" s="1"/>
      <c r="B170" s="4"/>
      <c r="C170" s="3"/>
      <c r="D170" s="4"/>
      <c r="E170" s="4"/>
      <c r="F170" s="4"/>
      <c r="G170" s="3"/>
      <c r="H170" s="4"/>
      <c r="I170" s="4"/>
      <c r="J170" s="4"/>
      <c r="K170" s="4"/>
      <c r="L170" s="4"/>
      <c r="M170" s="4"/>
      <c r="N170" s="4"/>
      <c r="O170" s="4"/>
      <c r="P170" s="4"/>
      <c r="Q170" s="3"/>
      <c r="R170" s="4"/>
      <c r="S170" s="5"/>
      <c r="T170" s="3"/>
      <c r="U170" s="6"/>
      <c r="V170" s="3"/>
      <c r="W170" s="3"/>
      <c r="X170" s="3"/>
      <c r="Y170" s="3"/>
      <c r="Z170" s="7"/>
      <c r="AA170" s="7"/>
    </row>
    <row r="171" spans="1:27" ht="15.75" customHeight="1" x14ac:dyDescent="0.15">
      <c r="A171" s="1"/>
      <c r="B171" s="4"/>
      <c r="C171" s="3"/>
      <c r="D171" s="4"/>
      <c r="E171" s="4"/>
      <c r="F171" s="4"/>
      <c r="G171" s="3"/>
      <c r="H171" s="4"/>
      <c r="I171" s="4"/>
      <c r="J171" s="4"/>
      <c r="K171" s="4"/>
      <c r="L171" s="4"/>
      <c r="M171" s="4"/>
      <c r="N171" s="4"/>
      <c r="O171" s="4"/>
      <c r="P171" s="4"/>
      <c r="Q171" s="3"/>
      <c r="R171" s="4"/>
      <c r="S171" s="5"/>
      <c r="T171" s="3"/>
      <c r="U171" s="6"/>
      <c r="V171" s="3"/>
      <c r="W171" s="3"/>
      <c r="X171" s="3"/>
      <c r="Y171" s="3"/>
      <c r="Z171" s="7"/>
      <c r="AA171" s="7"/>
    </row>
    <row r="172" spans="1:27" ht="15.75" customHeight="1" x14ac:dyDescent="0.15">
      <c r="A172" s="1"/>
      <c r="B172" s="4"/>
      <c r="C172" s="3"/>
      <c r="D172" s="4"/>
      <c r="E172" s="4"/>
      <c r="F172" s="4"/>
      <c r="G172" s="3"/>
      <c r="H172" s="4"/>
      <c r="I172" s="4"/>
      <c r="J172" s="4"/>
      <c r="K172" s="4"/>
      <c r="L172" s="4"/>
      <c r="M172" s="4"/>
      <c r="N172" s="4"/>
      <c r="O172" s="4"/>
      <c r="P172" s="4"/>
      <c r="Q172" s="3"/>
      <c r="R172" s="4"/>
      <c r="S172" s="5"/>
      <c r="T172" s="3"/>
      <c r="U172" s="6"/>
      <c r="V172" s="3"/>
      <c r="W172" s="3"/>
      <c r="X172" s="3"/>
      <c r="Y172" s="3"/>
      <c r="Z172" s="7"/>
      <c r="AA172" s="7"/>
    </row>
    <row r="173" spans="1:27" ht="15.75" customHeight="1" x14ac:dyDescent="0.15">
      <c r="A173" s="1"/>
      <c r="B173" s="4"/>
      <c r="C173" s="3"/>
      <c r="D173" s="4"/>
      <c r="E173" s="4"/>
      <c r="F173" s="4"/>
      <c r="G173" s="3"/>
      <c r="H173" s="4"/>
      <c r="I173" s="4"/>
      <c r="J173" s="4"/>
      <c r="K173" s="4"/>
      <c r="L173" s="4"/>
      <c r="M173" s="4"/>
      <c r="N173" s="4"/>
      <c r="O173" s="4"/>
      <c r="P173" s="4"/>
      <c r="Q173" s="3"/>
      <c r="R173" s="4"/>
      <c r="S173" s="5"/>
      <c r="T173" s="3"/>
      <c r="U173" s="6"/>
      <c r="V173" s="3"/>
      <c r="W173" s="3"/>
      <c r="X173" s="3"/>
      <c r="Y173" s="3"/>
      <c r="Z173" s="7"/>
      <c r="AA173" s="7"/>
    </row>
    <row r="174" spans="1:27" ht="15.75" customHeight="1" x14ac:dyDescent="0.15">
      <c r="A174" s="1"/>
      <c r="B174" s="4"/>
      <c r="C174" s="3"/>
      <c r="D174" s="4"/>
      <c r="E174" s="4"/>
      <c r="F174" s="4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3"/>
      <c r="R174" s="4"/>
      <c r="S174" s="5"/>
      <c r="T174" s="3"/>
      <c r="U174" s="6"/>
      <c r="V174" s="3"/>
      <c r="W174" s="3"/>
      <c r="X174" s="3"/>
      <c r="Y174" s="3"/>
      <c r="Z174" s="7"/>
      <c r="AA174" s="7"/>
    </row>
    <row r="175" spans="1:27" ht="15.75" customHeight="1" x14ac:dyDescent="0.15">
      <c r="A175" s="1"/>
      <c r="B175" s="4"/>
      <c r="C175" s="3"/>
      <c r="D175" s="4"/>
      <c r="E175" s="4"/>
      <c r="F175" s="4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3"/>
      <c r="R175" s="4"/>
      <c r="S175" s="5"/>
      <c r="T175" s="3"/>
      <c r="U175" s="6"/>
      <c r="V175" s="3"/>
      <c r="W175" s="3"/>
      <c r="X175" s="3"/>
      <c r="Y175" s="3"/>
      <c r="Z175" s="7"/>
      <c r="AA175" s="7"/>
    </row>
    <row r="176" spans="1:27" ht="15.75" customHeight="1" x14ac:dyDescent="0.15">
      <c r="A176" s="1"/>
      <c r="B176" s="4"/>
      <c r="C176" s="3"/>
      <c r="D176" s="4"/>
      <c r="E176" s="4"/>
      <c r="F176" s="4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3"/>
      <c r="R176" s="4"/>
      <c r="S176" s="5"/>
      <c r="T176" s="3"/>
      <c r="U176" s="6"/>
      <c r="V176" s="3"/>
      <c r="W176" s="3"/>
      <c r="X176" s="3"/>
      <c r="Y176" s="3"/>
      <c r="Z176" s="7"/>
      <c r="AA176" s="7"/>
    </row>
    <row r="177" spans="1:27" ht="15.75" customHeight="1" x14ac:dyDescent="0.15">
      <c r="A177" s="1"/>
      <c r="B177" s="4"/>
      <c r="C177" s="3"/>
      <c r="D177" s="4"/>
      <c r="E177" s="4"/>
      <c r="F177" s="4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3"/>
      <c r="R177" s="4"/>
      <c r="S177" s="5"/>
      <c r="T177" s="3"/>
      <c r="U177" s="6"/>
      <c r="V177" s="3"/>
      <c r="W177" s="3"/>
      <c r="X177" s="3"/>
      <c r="Y177" s="3"/>
      <c r="Z177" s="7"/>
      <c r="AA177" s="7"/>
    </row>
    <row r="178" spans="1:27" ht="15.75" customHeight="1" x14ac:dyDescent="0.15">
      <c r="A178" s="1"/>
      <c r="B178" s="4"/>
      <c r="C178" s="3"/>
      <c r="D178" s="4"/>
      <c r="E178" s="4"/>
      <c r="F178" s="4"/>
      <c r="G178" s="3"/>
      <c r="H178" s="4"/>
      <c r="I178" s="4"/>
      <c r="J178" s="4"/>
      <c r="K178" s="4"/>
      <c r="L178" s="4"/>
      <c r="M178" s="4"/>
      <c r="N178" s="4"/>
      <c r="O178" s="4"/>
      <c r="P178" s="4"/>
      <c r="Q178" s="3"/>
      <c r="R178" s="4"/>
      <c r="S178" s="5"/>
      <c r="T178" s="3"/>
      <c r="U178" s="6"/>
      <c r="V178" s="3"/>
      <c r="W178" s="3"/>
      <c r="X178" s="3"/>
      <c r="Y178" s="3"/>
      <c r="Z178" s="7"/>
      <c r="AA178" s="7"/>
    </row>
    <row r="179" spans="1:27" ht="15.75" customHeight="1" x14ac:dyDescent="0.15">
      <c r="A179" s="1"/>
      <c r="B179" s="4"/>
      <c r="C179" s="3"/>
      <c r="D179" s="4"/>
      <c r="E179" s="4"/>
      <c r="F179" s="4"/>
      <c r="G179" s="3"/>
      <c r="H179" s="4"/>
      <c r="I179" s="4"/>
      <c r="J179" s="4"/>
      <c r="K179" s="4"/>
      <c r="L179" s="4"/>
      <c r="M179" s="4"/>
      <c r="N179" s="4"/>
      <c r="O179" s="4"/>
      <c r="P179" s="4"/>
      <c r="Q179" s="3"/>
      <c r="R179" s="4"/>
      <c r="S179" s="5"/>
      <c r="T179" s="3"/>
      <c r="U179" s="6"/>
      <c r="V179" s="3"/>
      <c r="W179" s="3"/>
      <c r="X179" s="3"/>
      <c r="Y179" s="3"/>
      <c r="Z179" s="7"/>
      <c r="AA179" s="7"/>
    </row>
    <row r="180" spans="1:27" ht="15.75" customHeight="1" x14ac:dyDescent="0.15">
      <c r="A180" s="1"/>
      <c r="B180" s="4"/>
      <c r="C180" s="3"/>
      <c r="D180" s="4"/>
      <c r="E180" s="4"/>
      <c r="F180" s="4"/>
      <c r="G180" s="3"/>
      <c r="H180" s="4"/>
      <c r="I180" s="4"/>
      <c r="J180" s="4"/>
      <c r="K180" s="4"/>
      <c r="L180" s="4"/>
      <c r="M180" s="4"/>
      <c r="N180" s="4"/>
      <c r="O180" s="4"/>
      <c r="P180" s="4"/>
      <c r="Q180" s="3"/>
      <c r="R180" s="4"/>
      <c r="S180" s="5"/>
      <c r="T180" s="3"/>
      <c r="U180" s="6"/>
      <c r="V180" s="3"/>
      <c r="W180" s="3"/>
      <c r="X180" s="3"/>
      <c r="Y180" s="3"/>
      <c r="Z180" s="7"/>
      <c r="AA180" s="7"/>
    </row>
    <row r="181" spans="1:27" ht="15.75" customHeight="1" x14ac:dyDescent="0.15">
      <c r="A181" s="1"/>
      <c r="B181" s="4"/>
      <c r="C181" s="3"/>
      <c r="D181" s="4"/>
      <c r="E181" s="4"/>
      <c r="F181" s="4"/>
      <c r="G181" s="3"/>
      <c r="H181" s="4"/>
      <c r="I181" s="4"/>
      <c r="J181" s="4"/>
      <c r="K181" s="4"/>
      <c r="L181" s="4"/>
      <c r="M181" s="4"/>
      <c r="N181" s="4"/>
      <c r="O181" s="4"/>
      <c r="P181" s="4"/>
      <c r="Q181" s="3"/>
      <c r="R181" s="4"/>
      <c r="S181" s="5"/>
      <c r="T181" s="3"/>
      <c r="U181" s="6"/>
      <c r="V181" s="3"/>
      <c r="W181" s="3"/>
      <c r="X181" s="3"/>
      <c r="Y181" s="3"/>
      <c r="Z181" s="7"/>
      <c r="AA181" s="7"/>
    </row>
    <row r="182" spans="1:27" ht="15.75" customHeight="1" x14ac:dyDescent="0.15">
      <c r="A182" s="1"/>
      <c r="B182" s="4"/>
      <c r="C182" s="3"/>
      <c r="D182" s="4"/>
      <c r="E182" s="4"/>
      <c r="F182" s="4"/>
      <c r="G182" s="3"/>
      <c r="H182" s="4"/>
      <c r="I182" s="4"/>
      <c r="J182" s="4"/>
      <c r="K182" s="4"/>
      <c r="L182" s="4"/>
      <c r="M182" s="4"/>
      <c r="N182" s="4"/>
      <c r="O182" s="4"/>
      <c r="P182" s="4"/>
      <c r="Q182" s="3"/>
      <c r="R182" s="4"/>
      <c r="S182" s="5"/>
      <c r="T182" s="3"/>
      <c r="U182" s="6"/>
      <c r="V182" s="3"/>
      <c r="W182" s="3"/>
      <c r="X182" s="3"/>
      <c r="Y182" s="3"/>
      <c r="Z182" s="7"/>
      <c r="AA182" s="7"/>
    </row>
    <row r="183" spans="1:27" ht="15.75" customHeight="1" x14ac:dyDescent="0.15">
      <c r="A183" s="1"/>
      <c r="B183" s="4"/>
      <c r="C183" s="3"/>
      <c r="D183" s="4"/>
      <c r="E183" s="4"/>
      <c r="F183" s="4"/>
      <c r="G183" s="3"/>
      <c r="H183" s="4"/>
      <c r="I183" s="4"/>
      <c r="J183" s="4"/>
      <c r="K183" s="4"/>
      <c r="L183" s="4"/>
      <c r="M183" s="4"/>
      <c r="N183" s="4"/>
      <c r="O183" s="4"/>
      <c r="P183" s="4"/>
      <c r="Q183" s="3"/>
      <c r="R183" s="4"/>
      <c r="S183" s="5"/>
      <c r="T183" s="3"/>
      <c r="U183" s="6"/>
      <c r="V183" s="3"/>
      <c r="W183" s="3"/>
      <c r="X183" s="3"/>
      <c r="Y183" s="3"/>
      <c r="Z183" s="7"/>
      <c r="AA183" s="7"/>
    </row>
    <row r="184" spans="1:27" ht="15.75" customHeight="1" x14ac:dyDescent="0.15">
      <c r="A184" s="1"/>
      <c r="B184" s="4"/>
      <c r="C184" s="3"/>
      <c r="D184" s="4"/>
      <c r="E184" s="4"/>
      <c r="F184" s="4"/>
      <c r="G184" s="3"/>
      <c r="H184" s="4"/>
      <c r="I184" s="4"/>
      <c r="J184" s="4"/>
      <c r="K184" s="4"/>
      <c r="L184" s="4"/>
      <c r="M184" s="4"/>
      <c r="N184" s="4"/>
      <c r="O184" s="4"/>
      <c r="P184" s="4"/>
      <c r="Q184" s="3"/>
      <c r="R184" s="4"/>
      <c r="S184" s="5"/>
      <c r="T184" s="3"/>
      <c r="U184" s="6"/>
      <c r="V184" s="3"/>
      <c r="W184" s="3"/>
      <c r="X184" s="3"/>
      <c r="Y184" s="3"/>
      <c r="Z184" s="7"/>
      <c r="AA184" s="7"/>
    </row>
    <row r="185" spans="1:27" ht="15.75" customHeight="1" x14ac:dyDescent="0.15">
      <c r="A185" s="1"/>
      <c r="B185" s="4"/>
      <c r="C185" s="3"/>
      <c r="D185" s="4"/>
      <c r="E185" s="4"/>
      <c r="F185" s="4"/>
      <c r="G185" s="3"/>
      <c r="H185" s="4"/>
      <c r="I185" s="4"/>
      <c r="J185" s="4"/>
      <c r="K185" s="4"/>
      <c r="L185" s="4"/>
      <c r="M185" s="4"/>
      <c r="N185" s="4"/>
      <c r="O185" s="4"/>
      <c r="P185" s="4"/>
      <c r="Q185" s="3"/>
      <c r="R185" s="4"/>
      <c r="S185" s="5"/>
      <c r="T185" s="3"/>
      <c r="U185" s="6"/>
      <c r="V185" s="3"/>
      <c r="W185" s="3"/>
      <c r="X185" s="3"/>
      <c r="Y185" s="3"/>
      <c r="Z185" s="7"/>
      <c r="AA185" s="7"/>
    </row>
    <row r="186" spans="1:27" ht="15.75" customHeight="1" x14ac:dyDescent="0.15">
      <c r="A186" s="1"/>
      <c r="B186" s="4"/>
      <c r="C186" s="3"/>
      <c r="D186" s="4"/>
      <c r="E186" s="4"/>
      <c r="F186" s="4"/>
      <c r="G186" s="3"/>
      <c r="H186" s="4"/>
      <c r="I186" s="4"/>
      <c r="J186" s="4"/>
      <c r="K186" s="4"/>
      <c r="L186" s="4"/>
      <c r="M186" s="4"/>
      <c r="N186" s="4"/>
      <c r="O186" s="4"/>
      <c r="P186" s="4"/>
      <c r="Q186" s="3"/>
      <c r="R186" s="4"/>
      <c r="S186" s="5"/>
      <c r="T186" s="3"/>
      <c r="U186" s="6"/>
      <c r="V186" s="3"/>
      <c r="W186" s="3"/>
      <c r="X186" s="3"/>
      <c r="Y186" s="3"/>
      <c r="Z186" s="7"/>
      <c r="AA186" s="7"/>
    </row>
    <row r="187" spans="1:27" ht="15.75" customHeight="1" x14ac:dyDescent="0.15">
      <c r="A187" s="1"/>
      <c r="B187" s="4"/>
      <c r="C187" s="3"/>
      <c r="D187" s="4"/>
      <c r="E187" s="4"/>
      <c r="F187" s="4"/>
      <c r="G187" s="3"/>
      <c r="H187" s="4"/>
      <c r="I187" s="4"/>
      <c r="J187" s="4"/>
      <c r="K187" s="4"/>
      <c r="L187" s="4"/>
      <c r="M187" s="4"/>
      <c r="N187" s="4"/>
      <c r="O187" s="4"/>
      <c r="P187" s="4"/>
      <c r="Q187" s="3"/>
      <c r="R187" s="4"/>
      <c r="S187" s="5"/>
      <c r="T187" s="3"/>
      <c r="U187" s="6"/>
      <c r="V187" s="3"/>
      <c r="W187" s="3"/>
      <c r="X187" s="3"/>
      <c r="Y187" s="3"/>
      <c r="Z187" s="7"/>
      <c r="AA187" s="7"/>
    </row>
    <row r="188" spans="1:27" ht="15.75" customHeight="1" x14ac:dyDescent="0.15">
      <c r="A188" s="1"/>
      <c r="B188" s="4"/>
      <c r="C188" s="3"/>
      <c r="D188" s="4"/>
      <c r="E188" s="4"/>
      <c r="F188" s="4"/>
      <c r="G188" s="3"/>
      <c r="H188" s="4"/>
      <c r="I188" s="4"/>
      <c r="J188" s="4"/>
      <c r="K188" s="4"/>
      <c r="L188" s="4"/>
      <c r="M188" s="4"/>
      <c r="N188" s="4"/>
      <c r="O188" s="4"/>
      <c r="P188" s="4"/>
      <c r="Q188" s="3"/>
      <c r="R188" s="4"/>
      <c r="S188" s="5"/>
      <c r="T188" s="3"/>
      <c r="U188" s="6"/>
      <c r="V188" s="3"/>
      <c r="W188" s="3"/>
      <c r="X188" s="3"/>
      <c r="Y188" s="3"/>
      <c r="Z188" s="7"/>
      <c r="AA188" s="7"/>
    </row>
    <row r="189" spans="1:27" ht="15.75" customHeight="1" x14ac:dyDescent="0.15">
      <c r="A189" s="1"/>
      <c r="B189" s="4"/>
      <c r="C189" s="3"/>
      <c r="D189" s="4"/>
      <c r="E189" s="4"/>
      <c r="F189" s="4"/>
      <c r="G189" s="3"/>
      <c r="H189" s="4"/>
      <c r="I189" s="4"/>
      <c r="J189" s="4"/>
      <c r="K189" s="4"/>
      <c r="L189" s="4"/>
      <c r="M189" s="4"/>
      <c r="N189" s="4"/>
      <c r="O189" s="4"/>
      <c r="P189" s="4"/>
      <c r="Q189" s="3"/>
      <c r="R189" s="4"/>
      <c r="S189" s="5"/>
      <c r="T189" s="3"/>
      <c r="U189" s="6"/>
      <c r="V189" s="3"/>
      <c r="W189" s="3"/>
      <c r="X189" s="3"/>
      <c r="Y189" s="3"/>
      <c r="Z189" s="7"/>
      <c r="AA189" s="7"/>
    </row>
    <row r="190" spans="1:27" ht="15.75" customHeight="1" x14ac:dyDescent="0.15">
      <c r="A190" s="1"/>
      <c r="B190" s="4"/>
      <c r="C190" s="3"/>
      <c r="D190" s="4"/>
      <c r="E190" s="4"/>
      <c r="F190" s="4"/>
      <c r="G190" s="3"/>
      <c r="H190" s="4"/>
      <c r="I190" s="4"/>
      <c r="J190" s="4"/>
      <c r="K190" s="4"/>
      <c r="L190" s="4"/>
      <c r="M190" s="4"/>
      <c r="N190" s="4"/>
      <c r="O190" s="4"/>
      <c r="P190" s="4"/>
      <c r="Q190" s="3"/>
      <c r="R190" s="4"/>
      <c r="S190" s="5"/>
      <c r="T190" s="3"/>
      <c r="U190" s="6"/>
      <c r="V190" s="3"/>
      <c r="W190" s="3"/>
      <c r="X190" s="3"/>
      <c r="Y190" s="3"/>
      <c r="Z190" s="7"/>
      <c r="AA190" s="7"/>
    </row>
    <row r="191" spans="1:27" ht="15.75" customHeight="1" x14ac:dyDescent="0.15">
      <c r="A191" s="1"/>
      <c r="B191" s="4"/>
      <c r="C191" s="3"/>
      <c r="D191" s="4"/>
      <c r="E191" s="4"/>
      <c r="F191" s="4"/>
      <c r="G191" s="3"/>
      <c r="H191" s="4"/>
      <c r="I191" s="4"/>
      <c r="J191" s="4"/>
      <c r="K191" s="4"/>
      <c r="L191" s="4"/>
      <c r="M191" s="4"/>
      <c r="N191" s="4"/>
      <c r="O191" s="4"/>
      <c r="P191" s="4"/>
      <c r="Q191" s="3"/>
      <c r="R191" s="4"/>
      <c r="S191" s="5"/>
      <c r="T191" s="3"/>
      <c r="U191" s="6"/>
      <c r="V191" s="3"/>
      <c r="W191" s="3"/>
      <c r="X191" s="3"/>
      <c r="Y191" s="3"/>
      <c r="Z191" s="7"/>
      <c r="AA191" s="7"/>
    </row>
    <row r="192" spans="1:27" ht="15.75" customHeight="1" x14ac:dyDescent="0.15">
      <c r="A192" s="1"/>
      <c r="B192" s="4"/>
      <c r="C192" s="3"/>
      <c r="D192" s="4"/>
      <c r="E192" s="4"/>
      <c r="F192" s="4"/>
      <c r="G192" s="3"/>
      <c r="H192" s="4"/>
      <c r="I192" s="4"/>
      <c r="J192" s="4"/>
      <c r="K192" s="4"/>
      <c r="L192" s="4"/>
      <c r="M192" s="4"/>
      <c r="N192" s="4"/>
      <c r="O192" s="4"/>
      <c r="P192" s="4"/>
      <c r="Q192" s="3"/>
      <c r="R192" s="4"/>
      <c r="S192" s="5"/>
      <c r="T192" s="3"/>
      <c r="U192" s="6"/>
      <c r="V192" s="3"/>
      <c r="W192" s="3"/>
      <c r="X192" s="3"/>
      <c r="Y192" s="3"/>
      <c r="Z192" s="7"/>
      <c r="AA192" s="7"/>
    </row>
    <row r="193" spans="1:27" ht="15.75" customHeight="1" x14ac:dyDescent="0.15">
      <c r="A193" s="1"/>
      <c r="B193" s="4"/>
      <c r="C193" s="3"/>
      <c r="D193" s="4"/>
      <c r="E193" s="4"/>
      <c r="F193" s="4"/>
      <c r="G193" s="3"/>
      <c r="H193" s="4"/>
      <c r="I193" s="4"/>
      <c r="J193" s="4"/>
      <c r="K193" s="4"/>
      <c r="L193" s="4"/>
      <c r="M193" s="4"/>
      <c r="N193" s="4"/>
      <c r="O193" s="4"/>
      <c r="P193" s="4"/>
      <c r="Q193" s="3"/>
      <c r="R193" s="4"/>
      <c r="S193" s="5"/>
      <c r="T193" s="3"/>
      <c r="U193" s="6"/>
      <c r="V193" s="3"/>
      <c r="W193" s="3"/>
      <c r="X193" s="3"/>
      <c r="Y193" s="3"/>
      <c r="Z193" s="7"/>
      <c r="AA193" s="7"/>
    </row>
    <row r="194" spans="1:27" ht="15.75" customHeight="1" x14ac:dyDescent="0.15">
      <c r="A194" s="1"/>
      <c r="B194" s="4"/>
      <c r="C194" s="3"/>
      <c r="D194" s="4"/>
      <c r="E194" s="4"/>
      <c r="F194" s="4"/>
      <c r="G194" s="3"/>
      <c r="H194" s="4"/>
      <c r="I194" s="4"/>
      <c r="J194" s="4"/>
      <c r="K194" s="4"/>
      <c r="L194" s="4"/>
      <c r="M194" s="4"/>
      <c r="N194" s="4"/>
      <c r="O194" s="4"/>
      <c r="P194" s="4"/>
      <c r="Q194" s="3"/>
      <c r="R194" s="4"/>
      <c r="S194" s="5"/>
      <c r="T194" s="3"/>
      <c r="U194" s="6"/>
      <c r="V194" s="3"/>
      <c r="W194" s="3"/>
      <c r="X194" s="3"/>
      <c r="Y194" s="3"/>
      <c r="Z194" s="7"/>
      <c r="AA194" s="7"/>
    </row>
    <row r="195" spans="1:27" ht="15.75" customHeight="1" x14ac:dyDescent="0.15">
      <c r="A195" s="1"/>
      <c r="B195" s="4"/>
      <c r="C195" s="3"/>
      <c r="D195" s="4"/>
      <c r="E195" s="4"/>
      <c r="F195" s="4"/>
      <c r="G195" s="3"/>
      <c r="H195" s="4"/>
      <c r="I195" s="4"/>
      <c r="J195" s="4"/>
      <c r="K195" s="4"/>
      <c r="L195" s="4"/>
      <c r="M195" s="4"/>
      <c r="N195" s="4"/>
      <c r="O195" s="4"/>
      <c r="P195" s="4"/>
      <c r="Q195" s="3"/>
      <c r="R195" s="4"/>
      <c r="S195" s="5"/>
      <c r="T195" s="3"/>
      <c r="U195" s="6"/>
      <c r="V195" s="3"/>
      <c r="W195" s="3"/>
      <c r="X195" s="3"/>
      <c r="Y195" s="3"/>
      <c r="Z195" s="7"/>
      <c r="AA195" s="7"/>
    </row>
    <row r="196" spans="1:27" ht="15.75" customHeight="1" x14ac:dyDescent="0.15">
      <c r="A196" s="1"/>
      <c r="B196" s="4"/>
      <c r="C196" s="3"/>
      <c r="D196" s="4"/>
      <c r="E196" s="4"/>
      <c r="F196" s="4"/>
      <c r="G196" s="3"/>
      <c r="H196" s="4"/>
      <c r="I196" s="4"/>
      <c r="J196" s="4"/>
      <c r="K196" s="4"/>
      <c r="L196" s="4"/>
      <c r="M196" s="4"/>
      <c r="N196" s="4"/>
      <c r="O196" s="4"/>
      <c r="P196" s="4"/>
      <c r="Q196" s="3"/>
      <c r="R196" s="4"/>
      <c r="S196" s="5"/>
      <c r="T196" s="3"/>
      <c r="U196" s="6"/>
      <c r="V196" s="3"/>
      <c r="W196" s="3"/>
      <c r="X196" s="3"/>
      <c r="Y196" s="3"/>
      <c r="Z196" s="7"/>
      <c r="AA196" s="7"/>
    </row>
    <row r="197" spans="1:27" ht="15.75" customHeight="1" x14ac:dyDescent="0.15">
      <c r="A197" s="1"/>
      <c r="B197" s="4"/>
      <c r="C197" s="3"/>
      <c r="D197" s="4"/>
      <c r="E197" s="4"/>
      <c r="F197" s="4"/>
      <c r="G197" s="3"/>
      <c r="H197" s="4"/>
      <c r="I197" s="4"/>
      <c r="J197" s="4"/>
      <c r="K197" s="4"/>
      <c r="L197" s="4"/>
      <c r="M197" s="4"/>
      <c r="N197" s="4"/>
      <c r="O197" s="4"/>
      <c r="P197" s="4"/>
      <c r="Q197" s="3"/>
      <c r="R197" s="4"/>
      <c r="S197" s="5"/>
      <c r="T197" s="3"/>
      <c r="U197" s="6"/>
      <c r="V197" s="3"/>
      <c r="W197" s="3"/>
      <c r="X197" s="3"/>
      <c r="Y197" s="3"/>
      <c r="Z197" s="7"/>
      <c r="AA197" s="7"/>
    </row>
    <row r="198" spans="1:27" ht="15.75" customHeight="1" x14ac:dyDescent="0.15">
      <c r="A198" s="1"/>
      <c r="B198" s="4"/>
      <c r="C198" s="3"/>
      <c r="D198" s="4"/>
      <c r="E198" s="4"/>
      <c r="F198" s="4"/>
      <c r="G198" s="3"/>
      <c r="H198" s="4"/>
      <c r="I198" s="4"/>
      <c r="J198" s="4"/>
      <c r="K198" s="4"/>
      <c r="L198" s="4"/>
      <c r="M198" s="4"/>
      <c r="N198" s="4"/>
      <c r="O198" s="4"/>
      <c r="P198" s="4"/>
      <c r="Q198" s="3"/>
      <c r="R198" s="4"/>
      <c r="S198" s="5"/>
      <c r="T198" s="3"/>
      <c r="U198" s="6"/>
      <c r="V198" s="3"/>
      <c r="W198" s="3"/>
      <c r="X198" s="3"/>
      <c r="Y198" s="3"/>
      <c r="Z198" s="7"/>
      <c r="AA198" s="7"/>
    </row>
    <row r="199" spans="1:27" ht="15.75" customHeight="1" x14ac:dyDescent="0.15">
      <c r="A199" s="1"/>
      <c r="B199" s="4"/>
      <c r="C199" s="3"/>
      <c r="D199" s="4"/>
      <c r="E199" s="4"/>
      <c r="F199" s="4"/>
      <c r="G199" s="3"/>
      <c r="H199" s="4"/>
      <c r="I199" s="4"/>
      <c r="J199" s="4"/>
      <c r="K199" s="4"/>
      <c r="L199" s="4"/>
      <c r="M199" s="4"/>
      <c r="N199" s="4"/>
      <c r="O199" s="4"/>
      <c r="P199" s="4"/>
      <c r="Q199" s="3"/>
      <c r="R199" s="4"/>
      <c r="S199" s="5"/>
      <c r="T199" s="3"/>
      <c r="U199" s="6"/>
      <c r="V199" s="3"/>
      <c r="W199" s="3"/>
      <c r="X199" s="3"/>
      <c r="Y199" s="3"/>
      <c r="Z199" s="7"/>
      <c r="AA199" s="7"/>
    </row>
    <row r="200" spans="1:27" ht="15.75" customHeight="1" x14ac:dyDescent="0.15">
      <c r="A200" s="1"/>
      <c r="B200" s="4"/>
      <c r="C200" s="3"/>
      <c r="D200" s="4"/>
      <c r="E200" s="4"/>
      <c r="F200" s="4"/>
      <c r="G200" s="3"/>
      <c r="H200" s="4"/>
      <c r="I200" s="4"/>
      <c r="J200" s="4"/>
      <c r="K200" s="4"/>
      <c r="L200" s="4"/>
      <c r="M200" s="4"/>
      <c r="N200" s="4"/>
      <c r="O200" s="4"/>
      <c r="P200" s="4"/>
      <c r="Q200" s="3"/>
      <c r="R200" s="4"/>
      <c r="S200" s="5"/>
      <c r="T200" s="3"/>
      <c r="U200" s="6"/>
      <c r="V200" s="3"/>
      <c r="W200" s="3"/>
      <c r="X200" s="3"/>
      <c r="Y200" s="3"/>
      <c r="Z200" s="7"/>
      <c r="AA200" s="7"/>
    </row>
    <row r="201" spans="1:27" ht="15.75" customHeight="1" x14ac:dyDescent="0.15">
      <c r="A201" s="1"/>
      <c r="B201" s="4"/>
      <c r="C201" s="3"/>
      <c r="D201" s="4"/>
      <c r="E201" s="4"/>
      <c r="F201" s="4"/>
      <c r="G201" s="3"/>
      <c r="H201" s="4"/>
      <c r="I201" s="4"/>
      <c r="J201" s="4"/>
      <c r="K201" s="4"/>
      <c r="L201" s="4"/>
      <c r="M201" s="4"/>
      <c r="N201" s="4"/>
      <c r="O201" s="4"/>
      <c r="P201" s="4"/>
      <c r="Q201" s="3"/>
      <c r="R201" s="4"/>
      <c r="S201" s="5"/>
      <c r="T201" s="3"/>
      <c r="U201" s="6"/>
      <c r="V201" s="3"/>
      <c r="W201" s="3"/>
      <c r="X201" s="3"/>
      <c r="Y201" s="3"/>
      <c r="Z201" s="7"/>
      <c r="AA201" s="7"/>
    </row>
    <row r="202" spans="1:27" ht="15.75" customHeight="1" x14ac:dyDescent="0.15">
      <c r="A202" s="1"/>
      <c r="B202" s="4"/>
      <c r="C202" s="3"/>
      <c r="D202" s="4"/>
      <c r="E202" s="4"/>
      <c r="F202" s="4"/>
      <c r="G202" s="3"/>
      <c r="H202" s="4"/>
      <c r="I202" s="4"/>
      <c r="J202" s="4"/>
      <c r="K202" s="4"/>
      <c r="L202" s="4"/>
      <c r="M202" s="4"/>
      <c r="N202" s="4"/>
      <c r="O202" s="4"/>
      <c r="P202" s="4"/>
      <c r="Q202" s="3"/>
      <c r="R202" s="4"/>
      <c r="S202" s="5"/>
      <c r="T202" s="3"/>
      <c r="U202" s="6"/>
      <c r="V202" s="3"/>
      <c r="W202" s="3"/>
      <c r="X202" s="3"/>
      <c r="Y202" s="3"/>
      <c r="Z202" s="7"/>
      <c r="AA202" s="7"/>
    </row>
    <row r="203" spans="1:27" ht="15.75" customHeight="1" x14ac:dyDescent="0.15">
      <c r="A203" s="1"/>
      <c r="B203" s="4"/>
      <c r="C203" s="3"/>
      <c r="D203" s="4"/>
      <c r="E203" s="4"/>
      <c r="F203" s="4"/>
      <c r="G203" s="3"/>
      <c r="H203" s="4"/>
      <c r="I203" s="4"/>
      <c r="J203" s="4"/>
      <c r="K203" s="4"/>
      <c r="L203" s="4"/>
      <c r="M203" s="4"/>
      <c r="N203" s="4"/>
      <c r="O203" s="4"/>
      <c r="P203" s="4"/>
      <c r="Q203" s="3"/>
      <c r="R203" s="4"/>
      <c r="S203" s="5"/>
      <c r="T203" s="3"/>
      <c r="U203" s="6"/>
      <c r="V203" s="3"/>
      <c r="W203" s="3"/>
      <c r="X203" s="3"/>
      <c r="Y203" s="3"/>
      <c r="Z203" s="7"/>
      <c r="AA203" s="7"/>
    </row>
    <row r="204" spans="1:27" ht="15.75" customHeight="1" x14ac:dyDescent="0.15">
      <c r="A204" s="1"/>
      <c r="B204" s="4"/>
      <c r="C204" s="3"/>
      <c r="D204" s="4"/>
      <c r="E204" s="4"/>
      <c r="F204" s="4"/>
      <c r="G204" s="3"/>
      <c r="H204" s="4"/>
      <c r="I204" s="4"/>
      <c r="J204" s="4"/>
      <c r="K204" s="4"/>
      <c r="L204" s="4"/>
      <c r="M204" s="4"/>
      <c r="N204" s="4"/>
      <c r="O204" s="4"/>
      <c r="P204" s="4"/>
      <c r="Q204" s="3"/>
      <c r="R204" s="4"/>
      <c r="S204" s="5"/>
      <c r="T204" s="3"/>
      <c r="U204" s="6"/>
      <c r="V204" s="3"/>
      <c r="W204" s="3"/>
      <c r="X204" s="3"/>
      <c r="Y204" s="3"/>
      <c r="Z204" s="7"/>
      <c r="AA204" s="7"/>
    </row>
    <row r="205" spans="1:27" ht="15.75" customHeight="1" x14ac:dyDescent="0.15">
      <c r="A205" s="1"/>
      <c r="B205" s="4"/>
      <c r="C205" s="3"/>
      <c r="D205" s="4"/>
      <c r="E205" s="4"/>
      <c r="F205" s="4"/>
      <c r="G205" s="3"/>
      <c r="H205" s="4"/>
      <c r="I205" s="4"/>
      <c r="J205" s="4"/>
      <c r="K205" s="4"/>
      <c r="L205" s="4"/>
      <c r="M205" s="4"/>
      <c r="N205" s="4"/>
      <c r="O205" s="4"/>
      <c r="P205" s="4"/>
      <c r="Q205" s="3"/>
      <c r="R205" s="4"/>
      <c r="S205" s="5"/>
      <c r="T205" s="3"/>
      <c r="U205" s="6"/>
      <c r="V205" s="3"/>
      <c r="W205" s="3"/>
      <c r="X205" s="3"/>
      <c r="Y205" s="3"/>
      <c r="Z205" s="7"/>
      <c r="AA205" s="7"/>
    </row>
    <row r="206" spans="1:27" ht="15.75" customHeight="1" x14ac:dyDescent="0.15">
      <c r="A206" s="1"/>
      <c r="B206" s="4"/>
      <c r="C206" s="3"/>
      <c r="D206" s="4"/>
      <c r="E206" s="4"/>
      <c r="F206" s="4"/>
      <c r="G206" s="3"/>
      <c r="H206" s="4"/>
      <c r="I206" s="4"/>
      <c r="J206" s="4"/>
      <c r="K206" s="4"/>
      <c r="L206" s="4"/>
      <c r="M206" s="4"/>
      <c r="N206" s="4"/>
      <c r="O206" s="4"/>
      <c r="P206" s="4"/>
      <c r="Q206" s="3"/>
      <c r="R206" s="4"/>
      <c r="S206" s="5"/>
      <c r="T206" s="3"/>
      <c r="U206" s="6"/>
      <c r="V206" s="3"/>
      <c r="W206" s="3"/>
      <c r="X206" s="3"/>
      <c r="Y206" s="3"/>
      <c r="Z206" s="7"/>
      <c r="AA206" s="7"/>
    </row>
    <row r="207" spans="1:27" ht="15.75" customHeight="1" x14ac:dyDescent="0.15">
      <c r="A207" s="1"/>
      <c r="B207" s="4"/>
      <c r="C207" s="3"/>
      <c r="D207" s="4"/>
      <c r="E207" s="4"/>
      <c r="F207" s="4"/>
      <c r="G207" s="3"/>
      <c r="H207" s="4"/>
      <c r="I207" s="4"/>
      <c r="J207" s="4"/>
      <c r="K207" s="4"/>
      <c r="L207" s="4"/>
      <c r="M207" s="4"/>
      <c r="N207" s="4"/>
      <c r="O207" s="4"/>
      <c r="P207" s="4"/>
      <c r="Q207" s="3"/>
      <c r="R207" s="4"/>
      <c r="S207" s="5"/>
      <c r="T207" s="3"/>
      <c r="U207" s="6"/>
      <c r="V207" s="3"/>
      <c r="W207" s="3"/>
      <c r="X207" s="3"/>
      <c r="Y207" s="3"/>
      <c r="Z207" s="7"/>
      <c r="AA207" s="7"/>
    </row>
    <row r="208" spans="1:27" ht="15.75" customHeight="1" x14ac:dyDescent="0.15">
      <c r="A208" s="1"/>
      <c r="B208" s="4"/>
      <c r="C208" s="3"/>
      <c r="D208" s="4"/>
      <c r="E208" s="4"/>
      <c r="F208" s="4"/>
      <c r="G208" s="3"/>
      <c r="H208" s="4"/>
      <c r="I208" s="4"/>
      <c r="J208" s="4"/>
      <c r="K208" s="4"/>
      <c r="L208" s="4"/>
      <c r="M208" s="4"/>
      <c r="N208" s="4"/>
      <c r="O208" s="4"/>
      <c r="P208" s="4"/>
      <c r="Q208" s="3"/>
      <c r="R208" s="4"/>
      <c r="S208" s="5"/>
      <c r="T208" s="3"/>
      <c r="U208" s="6"/>
      <c r="V208" s="3"/>
      <c r="W208" s="3"/>
      <c r="X208" s="3"/>
      <c r="Y208" s="3"/>
      <c r="Z208" s="7"/>
      <c r="AA208" s="7"/>
    </row>
    <row r="209" spans="1:27" ht="15.75" customHeight="1" x14ac:dyDescent="0.15">
      <c r="A209" s="1"/>
      <c r="B209" s="4"/>
      <c r="C209" s="3"/>
      <c r="D209" s="4"/>
      <c r="E209" s="4"/>
      <c r="F209" s="4"/>
      <c r="G209" s="3"/>
      <c r="H209" s="4"/>
      <c r="I209" s="4"/>
      <c r="J209" s="4"/>
      <c r="K209" s="4"/>
      <c r="L209" s="4"/>
      <c r="M209" s="4"/>
      <c r="N209" s="4"/>
      <c r="O209" s="4"/>
      <c r="P209" s="4"/>
      <c r="Q209" s="3"/>
      <c r="R209" s="4"/>
      <c r="S209" s="5"/>
      <c r="T209" s="3"/>
      <c r="U209" s="6"/>
      <c r="V209" s="3"/>
      <c r="W209" s="3"/>
      <c r="X209" s="3"/>
      <c r="Y209" s="3"/>
      <c r="Z209" s="7"/>
      <c r="AA209" s="7"/>
    </row>
    <row r="210" spans="1:27" ht="15.75" customHeight="1" x14ac:dyDescent="0.15">
      <c r="A210" s="1"/>
      <c r="B210" s="4"/>
      <c r="C210" s="3"/>
      <c r="D210" s="4"/>
      <c r="E210" s="4"/>
      <c r="F210" s="4"/>
      <c r="G210" s="3"/>
      <c r="H210" s="4"/>
      <c r="I210" s="4"/>
      <c r="J210" s="4"/>
      <c r="K210" s="4"/>
      <c r="L210" s="4"/>
      <c r="M210" s="4"/>
      <c r="N210" s="4"/>
      <c r="O210" s="4"/>
      <c r="P210" s="4"/>
      <c r="Q210" s="3"/>
      <c r="R210" s="4"/>
      <c r="S210" s="5"/>
      <c r="T210" s="3"/>
      <c r="U210" s="6"/>
      <c r="V210" s="3"/>
      <c r="W210" s="3"/>
      <c r="X210" s="3"/>
      <c r="Y210" s="3"/>
      <c r="Z210" s="7"/>
      <c r="AA210" s="7"/>
    </row>
    <row r="211" spans="1:27" ht="15.75" customHeight="1" x14ac:dyDescent="0.15">
      <c r="A211" s="1"/>
      <c r="B211" s="4"/>
      <c r="C211" s="3"/>
      <c r="D211" s="4"/>
      <c r="E211" s="4"/>
      <c r="F211" s="4"/>
      <c r="G211" s="3"/>
      <c r="H211" s="4"/>
      <c r="I211" s="4"/>
      <c r="J211" s="4"/>
      <c r="K211" s="4"/>
      <c r="L211" s="4"/>
      <c r="M211" s="4"/>
      <c r="N211" s="4"/>
      <c r="O211" s="4"/>
      <c r="P211" s="4"/>
      <c r="Q211" s="3"/>
      <c r="R211" s="4"/>
      <c r="S211" s="5"/>
      <c r="T211" s="3"/>
      <c r="U211" s="6"/>
      <c r="V211" s="3"/>
      <c r="W211" s="3"/>
      <c r="X211" s="3"/>
      <c r="Y211" s="3"/>
      <c r="Z211" s="7"/>
      <c r="AA211" s="7"/>
    </row>
    <row r="212" spans="1:27" ht="15.75" customHeight="1" x14ac:dyDescent="0.15">
      <c r="A212" s="1"/>
      <c r="B212" s="4"/>
      <c r="C212" s="3"/>
      <c r="D212" s="4"/>
      <c r="E212" s="4"/>
      <c r="F212" s="4"/>
      <c r="G212" s="3"/>
      <c r="H212" s="4"/>
      <c r="I212" s="4"/>
      <c r="J212" s="4"/>
      <c r="K212" s="4"/>
      <c r="L212" s="4"/>
      <c r="M212" s="4"/>
      <c r="N212" s="4"/>
      <c r="O212" s="4"/>
      <c r="P212" s="4"/>
      <c r="Q212" s="3"/>
      <c r="R212" s="4"/>
      <c r="S212" s="5"/>
      <c r="T212" s="3"/>
      <c r="U212" s="6"/>
      <c r="V212" s="3"/>
      <c r="W212" s="3"/>
      <c r="X212" s="3"/>
      <c r="Y212" s="3"/>
      <c r="Z212" s="7"/>
      <c r="AA212" s="7"/>
    </row>
    <row r="213" spans="1:27" ht="15.75" customHeight="1" x14ac:dyDescent="0.15">
      <c r="A213" s="1"/>
      <c r="B213" s="4"/>
      <c r="C213" s="3"/>
      <c r="D213" s="4"/>
      <c r="E213" s="4"/>
      <c r="F213" s="4"/>
      <c r="G213" s="3"/>
      <c r="H213" s="4"/>
      <c r="I213" s="4"/>
      <c r="J213" s="4"/>
      <c r="K213" s="4"/>
      <c r="L213" s="4"/>
      <c r="M213" s="4"/>
      <c r="N213" s="4"/>
      <c r="O213" s="4"/>
      <c r="P213" s="4"/>
      <c r="Q213" s="3"/>
      <c r="R213" s="4"/>
      <c r="S213" s="5"/>
      <c r="T213" s="3"/>
      <c r="U213" s="6"/>
      <c r="V213" s="3"/>
      <c r="W213" s="3"/>
      <c r="X213" s="3"/>
      <c r="Y213" s="3"/>
      <c r="Z213" s="7"/>
      <c r="AA213" s="7"/>
    </row>
    <row r="214" spans="1:27" ht="15.75" customHeight="1" x14ac:dyDescent="0.15">
      <c r="A214" s="1"/>
      <c r="B214" s="4"/>
      <c r="C214" s="3"/>
      <c r="D214" s="4"/>
      <c r="E214" s="4"/>
      <c r="F214" s="4"/>
      <c r="G214" s="3"/>
      <c r="H214" s="4"/>
      <c r="I214" s="4"/>
      <c r="J214" s="4"/>
      <c r="K214" s="4"/>
      <c r="L214" s="4"/>
      <c r="M214" s="4"/>
      <c r="N214" s="4"/>
      <c r="O214" s="4"/>
      <c r="P214" s="4"/>
      <c r="Q214" s="3"/>
      <c r="R214" s="4"/>
      <c r="S214" s="5"/>
      <c r="T214" s="3"/>
      <c r="U214" s="6"/>
      <c r="V214" s="3"/>
      <c r="W214" s="3"/>
      <c r="X214" s="3"/>
      <c r="Y214" s="3"/>
      <c r="Z214" s="7"/>
      <c r="AA214" s="7"/>
    </row>
    <row r="215" spans="1:27" ht="15.75" customHeight="1" x14ac:dyDescent="0.15">
      <c r="A215" s="1"/>
      <c r="B215" s="4"/>
      <c r="C215" s="3"/>
      <c r="D215" s="4"/>
      <c r="E215" s="4"/>
      <c r="F215" s="4"/>
      <c r="G215" s="3"/>
      <c r="H215" s="4"/>
      <c r="I215" s="4"/>
      <c r="J215" s="4"/>
      <c r="K215" s="4"/>
      <c r="L215" s="4"/>
      <c r="M215" s="4"/>
      <c r="N215" s="4"/>
      <c r="O215" s="4"/>
      <c r="P215" s="4"/>
      <c r="Q215" s="3"/>
      <c r="R215" s="4"/>
      <c r="S215" s="5"/>
      <c r="T215" s="3"/>
      <c r="U215" s="6"/>
      <c r="V215" s="3"/>
      <c r="W215" s="3"/>
      <c r="X215" s="3"/>
      <c r="Y215" s="3"/>
      <c r="Z215" s="7"/>
      <c r="AA215" s="7"/>
    </row>
    <row r="216" spans="1:27" ht="15.75" customHeight="1" x14ac:dyDescent="0.15">
      <c r="A216" s="1"/>
      <c r="B216" s="4"/>
      <c r="C216" s="3"/>
      <c r="D216" s="4"/>
      <c r="E216" s="4"/>
      <c r="F216" s="4"/>
      <c r="G216" s="3"/>
      <c r="H216" s="4"/>
      <c r="I216" s="4"/>
      <c r="J216" s="4"/>
      <c r="K216" s="4"/>
      <c r="L216" s="4"/>
      <c r="M216" s="4"/>
      <c r="N216" s="4"/>
      <c r="O216" s="4"/>
      <c r="P216" s="4"/>
      <c r="Q216" s="3"/>
      <c r="R216" s="4"/>
      <c r="S216" s="5"/>
      <c r="T216" s="3"/>
      <c r="U216" s="6"/>
      <c r="V216" s="3"/>
      <c r="W216" s="3"/>
      <c r="X216" s="3"/>
      <c r="Y216" s="3"/>
      <c r="Z216" s="7"/>
      <c r="AA216" s="7"/>
    </row>
    <row r="217" spans="1:27" ht="15.75" customHeight="1" x14ac:dyDescent="0.15">
      <c r="A217" s="1"/>
      <c r="B217" s="4"/>
      <c r="C217" s="3"/>
      <c r="D217" s="4"/>
      <c r="E217" s="4"/>
      <c r="F217" s="4"/>
      <c r="G217" s="3"/>
      <c r="H217" s="4"/>
      <c r="I217" s="4"/>
      <c r="J217" s="4"/>
      <c r="K217" s="4"/>
      <c r="L217" s="4"/>
      <c r="M217" s="4"/>
      <c r="N217" s="4"/>
      <c r="O217" s="4"/>
      <c r="P217" s="4"/>
      <c r="Q217" s="3"/>
      <c r="R217" s="4"/>
      <c r="S217" s="5"/>
      <c r="T217" s="3"/>
      <c r="U217" s="6"/>
      <c r="V217" s="3"/>
      <c r="W217" s="3"/>
      <c r="X217" s="3"/>
      <c r="Y217" s="3"/>
      <c r="Z217" s="7"/>
      <c r="AA217" s="7"/>
    </row>
    <row r="218" spans="1:27" ht="15.75" customHeight="1" x14ac:dyDescent="0.15">
      <c r="A218" s="1"/>
      <c r="B218" s="4"/>
      <c r="C218" s="3"/>
      <c r="D218" s="4"/>
      <c r="E218" s="4"/>
      <c r="F218" s="4"/>
      <c r="G218" s="3"/>
      <c r="H218" s="4"/>
      <c r="I218" s="4"/>
      <c r="J218" s="4"/>
      <c r="K218" s="4"/>
      <c r="L218" s="4"/>
      <c r="M218" s="4"/>
      <c r="N218" s="4"/>
      <c r="O218" s="4"/>
      <c r="P218" s="4"/>
      <c r="Q218" s="3"/>
      <c r="R218" s="4"/>
      <c r="S218" s="5"/>
      <c r="T218" s="3"/>
      <c r="U218" s="6"/>
      <c r="V218" s="3"/>
      <c r="W218" s="3"/>
      <c r="X218" s="3"/>
      <c r="Y218" s="3"/>
      <c r="Z218" s="7"/>
      <c r="AA218" s="7"/>
    </row>
    <row r="219" spans="1:27" ht="15.75" customHeight="1" x14ac:dyDescent="0.15">
      <c r="A219" s="1"/>
      <c r="B219" s="4"/>
      <c r="C219" s="3"/>
      <c r="D219" s="4"/>
      <c r="E219" s="4"/>
      <c r="F219" s="4"/>
      <c r="G219" s="3"/>
      <c r="H219" s="4"/>
      <c r="I219" s="4"/>
      <c r="J219" s="4"/>
      <c r="K219" s="4"/>
      <c r="L219" s="4"/>
      <c r="M219" s="4"/>
      <c r="N219" s="4"/>
      <c r="O219" s="4"/>
      <c r="P219" s="4"/>
      <c r="Q219" s="3"/>
      <c r="R219" s="4"/>
      <c r="S219" s="5"/>
      <c r="T219" s="3"/>
      <c r="U219" s="6"/>
      <c r="V219" s="3"/>
      <c r="W219" s="3"/>
      <c r="X219" s="3"/>
      <c r="Y219" s="3"/>
      <c r="Z219" s="7"/>
      <c r="AA219" s="7"/>
    </row>
    <row r="220" spans="1:27" ht="15.75" customHeight="1" x14ac:dyDescent="0.15">
      <c r="A220" s="1"/>
      <c r="B220" s="4"/>
      <c r="C220" s="3"/>
      <c r="D220" s="4"/>
      <c r="E220" s="4"/>
      <c r="F220" s="4"/>
      <c r="G220" s="3"/>
      <c r="H220" s="4"/>
      <c r="I220" s="4"/>
      <c r="J220" s="4"/>
      <c r="K220" s="4"/>
      <c r="L220" s="4"/>
      <c r="M220" s="4"/>
      <c r="N220" s="4"/>
      <c r="O220" s="4"/>
      <c r="P220" s="4"/>
      <c r="Q220" s="3"/>
      <c r="R220" s="4"/>
      <c r="S220" s="5"/>
      <c r="T220" s="3"/>
      <c r="U220" s="6"/>
      <c r="V220" s="3"/>
      <c r="W220" s="3"/>
      <c r="X220" s="3"/>
      <c r="Y220" s="3"/>
      <c r="Z220" s="7"/>
      <c r="AA220" s="7"/>
    </row>
    <row r="221" spans="1:27" ht="15.75" customHeight="1" x14ac:dyDescent="0.15">
      <c r="A221" s="1"/>
      <c r="B221" s="4"/>
      <c r="C221" s="3"/>
      <c r="D221" s="4"/>
      <c r="E221" s="4"/>
      <c r="F221" s="4"/>
      <c r="G221" s="3"/>
      <c r="H221" s="4"/>
      <c r="I221" s="4"/>
      <c r="J221" s="4"/>
      <c r="K221" s="4"/>
      <c r="L221" s="4"/>
      <c r="M221" s="4"/>
      <c r="N221" s="4"/>
      <c r="O221" s="4"/>
      <c r="P221" s="4"/>
      <c r="Q221" s="3"/>
      <c r="R221" s="4"/>
      <c r="S221" s="5"/>
      <c r="T221" s="3"/>
      <c r="U221" s="6"/>
      <c r="V221" s="3"/>
      <c r="W221" s="3"/>
      <c r="X221" s="3"/>
      <c r="Y221" s="3"/>
      <c r="Z221" s="7"/>
      <c r="AA221" s="7"/>
    </row>
    <row r="222" spans="1:27" ht="15.75" customHeight="1" x14ac:dyDescent="0.15">
      <c r="A222" s="1"/>
      <c r="B222" s="4"/>
      <c r="C222" s="3"/>
      <c r="D222" s="4"/>
      <c r="E222" s="4"/>
      <c r="F222" s="4"/>
      <c r="G222" s="3"/>
      <c r="H222" s="4"/>
      <c r="I222" s="4"/>
      <c r="J222" s="4"/>
      <c r="K222" s="4"/>
      <c r="L222" s="4"/>
      <c r="M222" s="4"/>
      <c r="N222" s="4"/>
      <c r="O222" s="4"/>
      <c r="P222" s="4"/>
      <c r="Q222" s="3"/>
      <c r="R222" s="4"/>
      <c r="S222" s="5"/>
      <c r="T222" s="3"/>
      <c r="U222" s="6"/>
      <c r="V222" s="3"/>
      <c r="W222" s="3"/>
      <c r="X222" s="3"/>
      <c r="Y222" s="3"/>
      <c r="Z222" s="7"/>
      <c r="AA222" s="7"/>
    </row>
    <row r="223" spans="1:27" ht="15.75" customHeight="1" x14ac:dyDescent="0.15">
      <c r="A223" s="1"/>
      <c r="B223" s="4"/>
      <c r="C223" s="3"/>
      <c r="D223" s="4"/>
      <c r="E223" s="4"/>
      <c r="F223" s="4"/>
      <c r="G223" s="3"/>
      <c r="H223" s="4"/>
      <c r="I223" s="4"/>
      <c r="J223" s="4"/>
      <c r="K223" s="4"/>
      <c r="L223" s="4"/>
      <c r="M223" s="4"/>
      <c r="N223" s="4"/>
      <c r="O223" s="4"/>
      <c r="P223" s="4"/>
      <c r="Q223" s="3"/>
      <c r="R223" s="4"/>
      <c r="S223" s="5"/>
      <c r="T223" s="3"/>
      <c r="U223" s="6"/>
      <c r="V223" s="3"/>
      <c r="W223" s="3"/>
      <c r="X223" s="3"/>
      <c r="Y223" s="3"/>
      <c r="Z223" s="7"/>
      <c r="AA223" s="7"/>
    </row>
    <row r="224" spans="1:27" ht="15.75" customHeight="1" x14ac:dyDescent="0.15">
      <c r="A224" s="1"/>
      <c r="B224" s="4"/>
      <c r="C224" s="3"/>
      <c r="D224" s="4"/>
      <c r="E224" s="4"/>
      <c r="F224" s="4"/>
      <c r="G224" s="3"/>
      <c r="H224" s="4"/>
      <c r="I224" s="4"/>
      <c r="J224" s="4"/>
      <c r="K224" s="4"/>
      <c r="L224" s="4"/>
      <c r="M224" s="4"/>
      <c r="N224" s="4"/>
      <c r="O224" s="4"/>
      <c r="P224" s="4"/>
      <c r="Q224" s="3"/>
      <c r="R224" s="4"/>
      <c r="S224" s="5"/>
      <c r="T224" s="3"/>
      <c r="U224" s="6"/>
      <c r="V224" s="3"/>
      <c r="W224" s="3"/>
      <c r="X224" s="3"/>
      <c r="Y224" s="3"/>
      <c r="Z224" s="7"/>
      <c r="AA224" s="7"/>
    </row>
    <row r="225" spans="1:27" ht="15.75" customHeight="1" x14ac:dyDescent="0.15">
      <c r="A225" s="1"/>
      <c r="B225" s="4"/>
      <c r="C225" s="3"/>
      <c r="D225" s="4"/>
      <c r="E225" s="4"/>
      <c r="F225" s="4"/>
      <c r="G225" s="3"/>
      <c r="H225" s="4"/>
      <c r="I225" s="4"/>
      <c r="J225" s="4"/>
      <c r="K225" s="4"/>
      <c r="L225" s="4"/>
      <c r="M225" s="4"/>
      <c r="N225" s="4"/>
      <c r="O225" s="4"/>
      <c r="P225" s="4"/>
      <c r="Q225" s="3"/>
      <c r="R225" s="4"/>
      <c r="S225" s="5"/>
      <c r="T225" s="3"/>
      <c r="U225" s="6"/>
      <c r="V225" s="3"/>
      <c r="W225" s="3"/>
      <c r="X225" s="3"/>
      <c r="Y225" s="3"/>
      <c r="Z225" s="7"/>
      <c r="AA225" s="7"/>
    </row>
    <row r="226" spans="1:27" ht="15.75" customHeight="1" x14ac:dyDescent="0.15">
      <c r="A226" s="1"/>
      <c r="B226" s="4"/>
      <c r="C226" s="3"/>
      <c r="D226" s="4"/>
      <c r="E226" s="4"/>
      <c r="F226" s="4"/>
      <c r="G226" s="3"/>
      <c r="H226" s="4"/>
      <c r="I226" s="4"/>
      <c r="J226" s="4"/>
      <c r="K226" s="4"/>
      <c r="L226" s="4"/>
      <c r="M226" s="4"/>
      <c r="N226" s="4"/>
      <c r="O226" s="4"/>
      <c r="P226" s="4"/>
      <c r="Q226" s="3"/>
      <c r="R226" s="4"/>
      <c r="S226" s="5"/>
      <c r="T226" s="3"/>
      <c r="U226" s="6"/>
      <c r="V226" s="3"/>
      <c r="W226" s="3"/>
      <c r="X226" s="3"/>
      <c r="Y226" s="3"/>
      <c r="Z226" s="7"/>
      <c r="AA226" s="7"/>
    </row>
    <row r="227" spans="1:27" ht="15.75" customHeight="1" x14ac:dyDescent="0.15">
      <c r="A227" s="1"/>
      <c r="B227" s="4"/>
      <c r="C227" s="3"/>
      <c r="D227" s="4"/>
      <c r="E227" s="4"/>
      <c r="F227" s="4"/>
      <c r="G227" s="3"/>
      <c r="H227" s="4"/>
      <c r="I227" s="4"/>
      <c r="J227" s="4"/>
      <c r="K227" s="4"/>
      <c r="L227" s="4"/>
      <c r="M227" s="4"/>
      <c r="N227" s="4"/>
      <c r="O227" s="4"/>
      <c r="P227" s="4"/>
      <c r="Q227" s="3"/>
      <c r="R227" s="4"/>
      <c r="S227" s="5"/>
      <c r="T227" s="3"/>
      <c r="U227" s="6"/>
      <c r="V227" s="3"/>
      <c r="W227" s="3"/>
      <c r="X227" s="3"/>
      <c r="Y227" s="3"/>
      <c r="Z227" s="7"/>
      <c r="AA227" s="7"/>
    </row>
    <row r="228" spans="1:27" ht="15.75" customHeight="1" x14ac:dyDescent="0.15">
      <c r="A228" s="1"/>
      <c r="B228" s="4"/>
      <c r="C228" s="3"/>
      <c r="D228" s="4"/>
      <c r="E228" s="4"/>
      <c r="F228" s="4"/>
      <c r="G228" s="3"/>
      <c r="H228" s="4"/>
      <c r="I228" s="4"/>
      <c r="J228" s="4"/>
      <c r="K228" s="4"/>
      <c r="L228" s="4"/>
      <c r="M228" s="4"/>
      <c r="N228" s="4"/>
      <c r="O228" s="4"/>
      <c r="P228" s="4"/>
      <c r="Q228" s="3"/>
      <c r="R228" s="4"/>
      <c r="S228" s="5"/>
      <c r="T228" s="3"/>
      <c r="U228" s="6"/>
      <c r="V228" s="3"/>
      <c r="W228" s="3"/>
      <c r="X228" s="3"/>
      <c r="Y228" s="3"/>
      <c r="Z228" s="7"/>
      <c r="AA228" s="7"/>
    </row>
    <row r="229" spans="1:27" ht="15.75" customHeight="1" x14ac:dyDescent="0.15">
      <c r="A229" s="1"/>
      <c r="B229" s="4"/>
      <c r="C229" s="3"/>
      <c r="D229" s="4"/>
      <c r="E229" s="4"/>
      <c r="F229" s="4"/>
      <c r="G229" s="3"/>
      <c r="H229" s="4"/>
      <c r="I229" s="4"/>
      <c r="J229" s="4"/>
      <c r="K229" s="4"/>
      <c r="L229" s="4"/>
      <c r="M229" s="4"/>
      <c r="N229" s="4"/>
      <c r="O229" s="4"/>
      <c r="P229" s="4"/>
      <c r="Q229" s="3"/>
      <c r="R229" s="4"/>
      <c r="S229" s="5"/>
      <c r="T229" s="3"/>
      <c r="U229" s="6"/>
      <c r="V229" s="3"/>
      <c r="W229" s="3"/>
      <c r="X229" s="3"/>
      <c r="Y229" s="3"/>
      <c r="Z229" s="7"/>
      <c r="AA229" s="7"/>
    </row>
    <row r="230" spans="1:27" ht="15.75" customHeight="1" x14ac:dyDescent="0.15">
      <c r="A230" s="1"/>
      <c r="B230" s="4"/>
      <c r="C230" s="3"/>
      <c r="D230" s="4"/>
      <c r="E230" s="4"/>
      <c r="F230" s="4"/>
      <c r="G230" s="3"/>
      <c r="H230" s="4"/>
      <c r="I230" s="4"/>
      <c r="J230" s="4"/>
      <c r="K230" s="4"/>
      <c r="L230" s="4"/>
      <c r="M230" s="4"/>
      <c r="N230" s="4"/>
      <c r="O230" s="4"/>
      <c r="P230" s="4"/>
      <c r="Q230" s="3"/>
      <c r="R230" s="4"/>
      <c r="S230" s="5"/>
      <c r="T230" s="3"/>
      <c r="U230" s="6"/>
      <c r="V230" s="3"/>
      <c r="W230" s="3"/>
      <c r="X230" s="3"/>
      <c r="Y230" s="3"/>
      <c r="Z230" s="7"/>
      <c r="AA230" s="7"/>
    </row>
    <row r="231" spans="1:27" ht="15.75" customHeight="1" x14ac:dyDescent="0.15">
      <c r="A231" s="1"/>
      <c r="B231" s="4"/>
      <c r="C231" s="3"/>
      <c r="D231" s="4"/>
      <c r="E231" s="4"/>
      <c r="F231" s="4"/>
      <c r="G231" s="3"/>
      <c r="H231" s="4"/>
      <c r="I231" s="4"/>
      <c r="J231" s="4"/>
      <c r="K231" s="4"/>
      <c r="L231" s="4"/>
      <c r="M231" s="4"/>
      <c r="N231" s="4"/>
      <c r="O231" s="4"/>
      <c r="P231" s="4"/>
      <c r="Q231" s="3"/>
      <c r="R231" s="4"/>
      <c r="S231" s="5"/>
      <c r="T231" s="3"/>
      <c r="U231" s="6"/>
      <c r="V231" s="3"/>
      <c r="W231" s="3"/>
      <c r="X231" s="3"/>
      <c r="Y231" s="3"/>
      <c r="Z231" s="7"/>
      <c r="AA231" s="7"/>
    </row>
    <row r="232" spans="1:27" ht="15.75" customHeight="1" x14ac:dyDescent="0.15">
      <c r="A232" s="1"/>
      <c r="B232" s="4"/>
      <c r="C232" s="3"/>
      <c r="D232" s="4"/>
      <c r="E232" s="4"/>
      <c r="F232" s="4"/>
      <c r="G232" s="3"/>
      <c r="H232" s="4"/>
      <c r="I232" s="4"/>
      <c r="J232" s="4"/>
      <c r="K232" s="4"/>
      <c r="L232" s="4"/>
      <c r="M232" s="4"/>
      <c r="N232" s="4"/>
      <c r="O232" s="4"/>
      <c r="P232" s="4"/>
      <c r="Q232" s="3"/>
      <c r="R232" s="4"/>
      <c r="S232" s="5"/>
      <c r="T232" s="3"/>
      <c r="U232" s="6"/>
      <c r="V232" s="3"/>
      <c r="W232" s="3"/>
      <c r="X232" s="3"/>
      <c r="Y232" s="3"/>
      <c r="Z232" s="7"/>
      <c r="AA232" s="7"/>
    </row>
    <row r="233" spans="1:27" ht="15.75" customHeight="1" x14ac:dyDescent="0.15">
      <c r="A233" s="1"/>
      <c r="B233" s="4"/>
      <c r="C233" s="3"/>
      <c r="D233" s="4"/>
      <c r="E233" s="4"/>
      <c r="F233" s="4"/>
      <c r="G233" s="3"/>
      <c r="H233" s="4"/>
      <c r="I233" s="4"/>
      <c r="J233" s="4"/>
      <c r="K233" s="4"/>
      <c r="L233" s="4"/>
      <c r="M233" s="4"/>
      <c r="N233" s="4"/>
      <c r="O233" s="4"/>
      <c r="P233" s="4"/>
      <c r="Q233" s="3"/>
      <c r="R233" s="4"/>
      <c r="S233" s="5"/>
      <c r="T233" s="3"/>
      <c r="U233" s="6"/>
      <c r="V233" s="3"/>
      <c r="W233" s="3"/>
      <c r="X233" s="3"/>
      <c r="Y233" s="3"/>
      <c r="Z233" s="7"/>
      <c r="AA233" s="7"/>
    </row>
    <row r="234" spans="1:27" ht="15.75" customHeight="1" x14ac:dyDescent="0.15">
      <c r="A234" s="1"/>
      <c r="B234" s="4"/>
      <c r="C234" s="3"/>
      <c r="D234" s="4"/>
      <c r="E234" s="4"/>
      <c r="F234" s="4"/>
      <c r="G234" s="3"/>
      <c r="H234" s="4"/>
      <c r="I234" s="4"/>
      <c r="J234" s="4"/>
      <c r="K234" s="4"/>
      <c r="L234" s="4"/>
      <c r="M234" s="4"/>
      <c r="N234" s="4"/>
      <c r="O234" s="4"/>
      <c r="P234" s="4"/>
      <c r="Q234" s="3"/>
      <c r="R234" s="4"/>
      <c r="S234" s="5"/>
      <c r="T234" s="3"/>
      <c r="U234" s="6"/>
      <c r="V234" s="3"/>
      <c r="W234" s="3"/>
      <c r="X234" s="3"/>
      <c r="Y234" s="3"/>
      <c r="Z234" s="7"/>
      <c r="AA234" s="7"/>
    </row>
    <row r="235" spans="1:27" ht="15.75" customHeight="1" x14ac:dyDescent="0.15">
      <c r="A235" s="1"/>
      <c r="B235" s="4"/>
      <c r="C235" s="3"/>
      <c r="D235" s="4"/>
      <c r="E235" s="4"/>
      <c r="F235" s="4"/>
      <c r="G235" s="3"/>
      <c r="H235" s="4"/>
      <c r="I235" s="4"/>
      <c r="J235" s="4"/>
      <c r="K235" s="4"/>
      <c r="L235" s="4"/>
      <c r="M235" s="4"/>
      <c r="N235" s="4"/>
      <c r="O235" s="4"/>
      <c r="P235" s="4"/>
      <c r="Q235" s="3"/>
      <c r="R235" s="4"/>
      <c r="S235" s="5"/>
      <c r="T235" s="3"/>
      <c r="U235" s="6"/>
      <c r="V235" s="3"/>
      <c r="W235" s="3"/>
      <c r="X235" s="3"/>
      <c r="Y235" s="3"/>
      <c r="Z235" s="7"/>
      <c r="AA235" s="7"/>
    </row>
    <row r="236" spans="1:27" ht="15.75" customHeight="1" x14ac:dyDescent="0.15">
      <c r="A236" s="1"/>
      <c r="B236" s="4"/>
      <c r="C236" s="3"/>
      <c r="D236" s="4"/>
      <c r="E236" s="4"/>
      <c r="F236" s="4"/>
      <c r="G236" s="3"/>
      <c r="H236" s="4"/>
      <c r="I236" s="4"/>
      <c r="J236" s="4"/>
      <c r="K236" s="4"/>
      <c r="L236" s="4"/>
      <c r="M236" s="4"/>
      <c r="N236" s="4"/>
      <c r="O236" s="4"/>
      <c r="P236" s="4"/>
      <c r="Q236" s="3"/>
      <c r="R236" s="4"/>
      <c r="S236" s="5"/>
      <c r="T236" s="3"/>
      <c r="U236" s="6"/>
      <c r="V236" s="3"/>
      <c r="W236" s="3"/>
      <c r="X236" s="3"/>
      <c r="Y236" s="3"/>
      <c r="Z236" s="7"/>
      <c r="AA236" s="7"/>
    </row>
    <row r="237" spans="1:27" ht="15.75" customHeight="1" x14ac:dyDescent="0.15">
      <c r="A237" s="1"/>
      <c r="B237" s="4"/>
      <c r="C237" s="3"/>
      <c r="D237" s="4"/>
      <c r="E237" s="4"/>
      <c r="F237" s="4"/>
      <c r="G237" s="3"/>
      <c r="H237" s="4"/>
      <c r="I237" s="4"/>
      <c r="J237" s="4"/>
      <c r="K237" s="4"/>
      <c r="L237" s="4"/>
      <c r="M237" s="4"/>
      <c r="N237" s="4"/>
      <c r="O237" s="4"/>
      <c r="P237" s="4"/>
      <c r="Q237" s="3"/>
      <c r="R237" s="4"/>
      <c r="S237" s="5"/>
      <c r="T237" s="3"/>
      <c r="U237" s="6"/>
      <c r="V237" s="3"/>
      <c r="W237" s="3"/>
      <c r="X237" s="3"/>
      <c r="Y237" s="3"/>
      <c r="Z237" s="7"/>
      <c r="AA237" s="7"/>
    </row>
    <row r="238" spans="1:27" ht="15.75" customHeight="1" x14ac:dyDescent="0.15">
      <c r="A238" s="1"/>
      <c r="B238" s="4"/>
      <c r="C238" s="3"/>
      <c r="D238" s="4"/>
      <c r="E238" s="4"/>
      <c r="F238" s="4"/>
      <c r="G238" s="3"/>
      <c r="H238" s="4"/>
      <c r="I238" s="4"/>
      <c r="J238" s="4"/>
      <c r="K238" s="4"/>
      <c r="L238" s="4"/>
      <c r="M238" s="4"/>
      <c r="N238" s="4"/>
      <c r="O238" s="4"/>
      <c r="P238" s="4"/>
      <c r="Q238" s="3"/>
      <c r="R238" s="4"/>
      <c r="S238" s="5"/>
      <c r="T238" s="3"/>
      <c r="U238" s="6"/>
      <c r="V238" s="3"/>
      <c r="W238" s="3"/>
      <c r="X238" s="3"/>
      <c r="Y238" s="3"/>
      <c r="Z238" s="7"/>
      <c r="AA238" s="7"/>
    </row>
    <row r="239" spans="1:27" ht="15.75" customHeight="1" x14ac:dyDescent="0.15">
      <c r="A239" s="1"/>
      <c r="B239" s="4"/>
      <c r="C239" s="3"/>
      <c r="D239" s="4"/>
      <c r="E239" s="4"/>
      <c r="F239" s="4"/>
      <c r="G239" s="3"/>
      <c r="H239" s="4"/>
      <c r="I239" s="4"/>
      <c r="J239" s="4"/>
      <c r="K239" s="4"/>
      <c r="L239" s="4"/>
      <c r="M239" s="4"/>
      <c r="N239" s="4"/>
      <c r="O239" s="4"/>
      <c r="P239" s="4"/>
      <c r="Q239" s="3"/>
      <c r="R239" s="4"/>
      <c r="S239" s="5"/>
      <c r="T239" s="3"/>
      <c r="U239" s="6"/>
      <c r="V239" s="3"/>
      <c r="W239" s="3"/>
      <c r="X239" s="3"/>
      <c r="Y239" s="3"/>
      <c r="Z239" s="7"/>
      <c r="AA239" s="7"/>
    </row>
    <row r="240" spans="1:27" ht="15.75" customHeight="1" x14ac:dyDescent="0.15">
      <c r="A240" s="1"/>
      <c r="B240" s="4"/>
      <c r="C240" s="3"/>
      <c r="D240" s="4"/>
      <c r="E240" s="4"/>
      <c r="F240" s="4"/>
      <c r="G240" s="3"/>
      <c r="H240" s="4"/>
      <c r="I240" s="4"/>
      <c r="J240" s="4"/>
      <c r="K240" s="4"/>
      <c r="L240" s="4"/>
      <c r="M240" s="4"/>
      <c r="N240" s="4"/>
      <c r="O240" s="4"/>
      <c r="P240" s="4"/>
      <c r="Q240" s="3"/>
      <c r="R240" s="4"/>
      <c r="S240" s="5"/>
      <c r="T240" s="3"/>
      <c r="U240" s="6"/>
      <c r="V240" s="3"/>
      <c r="W240" s="3"/>
      <c r="X240" s="3"/>
      <c r="Y240" s="3"/>
      <c r="Z240" s="7"/>
      <c r="AA240" s="7"/>
    </row>
    <row r="241" spans="1:27" ht="15.75" customHeight="1" x14ac:dyDescent="0.15">
      <c r="A241" s="1"/>
      <c r="B241" s="4"/>
      <c r="C241" s="3"/>
      <c r="D241" s="4"/>
      <c r="E241" s="4"/>
      <c r="F241" s="4"/>
      <c r="G241" s="3"/>
      <c r="H241" s="4"/>
      <c r="I241" s="4"/>
      <c r="J241" s="4"/>
      <c r="K241" s="4"/>
      <c r="L241" s="4"/>
      <c r="M241" s="4"/>
      <c r="N241" s="4"/>
      <c r="O241" s="4"/>
      <c r="P241" s="4"/>
      <c r="Q241" s="3"/>
      <c r="R241" s="4"/>
      <c r="S241" s="5"/>
      <c r="T241" s="3"/>
      <c r="U241" s="6"/>
      <c r="V241" s="3"/>
      <c r="W241" s="3"/>
      <c r="X241" s="3"/>
      <c r="Y241" s="3"/>
      <c r="Z241" s="7"/>
      <c r="AA241" s="7"/>
    </row>
    <row r="242" spans="1:27" ht="15.75" customHeight="1" x14ac:dyDescent="0.15">
      <c r="A242" s="1"/>
      <c r="B242" s="4"/>
      <c r="C242" s="3"/>
      <c r="D242" s="4"/>
      <c r="E242" s="4"/>
      <c r="F242" s="4"/>
      <c r="G242" s="3"/>
      <c r="H242" s="4"/>
      <c r="I242" s="4"/>
      <c r="J242" s="4"/>
      <c r="K242" s="4"/>
      <c r="L242" s="4"/>
      <c r="M242" s="4"/>
      <c r="N242" s="4"/>
      <c r="O242" s="4"/>
      <c r="P242" s="4"/>
      <c r="Q242" s="3"/>
      <c r="R242" s="4"/>
      <c r="S242" s="5"/>
      <c r="T242" s="3"/>
      <c r="U242" s="6"/>
      <c r="V242" s="3"/>
      <c r="W242" s="3"/>
      <c r="X242" s="3"/>
      <c r="Y242" s="3"/>
      <c r="Z242" s="7"/>
      <c r="AA242" s="7"/>
    </row>
    <row r="243" spans="1:27" ht="15.75" customHeight="1" x14ac:dyDescent="0.15">
      <c r="A243" s="1"/>
      <c r="B243" s="4"/>
      <c r="C243" s="3"/>
      <c r="D243" s="4"/>
      <c r="E243" s="4"/>
      <c r="F243" s="4"/>
      <c r="G243" s="3"/>
      <c r="H243" s="4"/>
      <c r="I243" s="4"/>
      <c r="J243" s="4"/>
      <c r="K243" s="4"/>
      <c r="L243" s="4"/>
      <c r="M243" s="4"/>
      <c r="N243" s="4"/>
      <c r="O243" s="4"/>
      <c r="P243" s="4"/>
      <c r="Q243" s="3"/>
      <c r="R243" s="4"/>
      <c r="S243" s="5"/>
      <c r="T243" s="3"/>
      <c r="U243" s="6"/>
      <c r="V243" s="3"/>
      <c r="W243" s="3"/>
      <c r="X243" s="3"/>
      <c r="Y243" s="3"/>
      <c r="Z243" s="7"/>
      <c r="AA243" s="7"/>
    </row>
    <row r="244" spans="1:27" ht="15.75" customHeight="1" x14ac:dyDescent="0.15">
      <c r="A244" s="1"/>
      <c r="B244" s="4"/>
      <c r="C244" s="3"/>
      <c r="D244" s="4"/>
      <c r="E244" s="4"/>
      <c r="F244" s="4"/>
      <c r="G244" s="3"/>
      <c r="H244" s="4"/>
      <c r="I244" s="4"/>
      <c r="J244" s="4"/>
      <c r="K244" s="4"/>
      <c r="L244" s="4"/>
      <c r="M244" s="4"/>
      <c r="N244" s="4"/>
      <c r="O244" s="4"/>
      <c r="P244" s="4"/>
      <c r="Q244" s="3"/>
      <c r="R244" s="4"/>
      <c r="S244" s="5"/>
      <c r="T244" s="3"/>
      <c r="U244" s="6"/>
      <c r="V244" s="3"/>
      <c r="W244" s="3"/>
      <c r="X244" s="3"/>
      <c r="Y244" s="3"/>
      <c r="Z244" s="7"/>
      <c r="AA244" s="7"/>
    </row>
    <row r="245" spans="1:27" ht="15.75" customHeight="1" x14ac:dyDescent="0.15">
      <c r="A245" s="1"/>
      <c r="B245" s="4"/>
      <c r="C245" s="3"/>
      <c r="D245" s="4"/>
      <c r="E245" s="4"/>
      <c r="F245" s="4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3"/>
      <c r="R245" s="4"/>
      <c r="S245" s="5"/>
      <c r="T245" s="3"/>
      <c r="U245" s="6"/>
      <c r="V245" s="3"/>
      <c r="W245" s="3"/>
      <c r="X245" s="3"/>
      <c r="Y245" s="3"/>
      <c r="Z245" s="7"/>
      <c r="AA245" s="7"/>
    </row>
    <row r="246" spans="1:27" ht="15.75" customHeight="1" x14ac:dyDescent="0.15">
      <c r="A246" s="1"/>
      <c r="B246" s="4"/>
      <c r="C246" s="3"/>
      <c r="D246" s="4"/>
      <c r="E246" s="4"/>
      <c r="F246" s="4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3"/>
      <c r="R246" s="4"/>
      <c r="S246" s="5"/>
      <c r="T246" s="3"/>
      <c r="U246" s="6"/>
      <c r="V246" s="3"/>
      <c r="W246" s="3"/>
      <c r="X246" s="3"/>
      <c r="Y246" s="3"/>
      <c r="Z246" s="7"/>
      <c r="AA246" s="7"/>
    </row>
    <row r="247" spans="1:27" ht="15.75" customHeight="1" x14ac:dyDescent="0.15">
      <c r="A247" s="1"/>
      <c r="B247" s="4"/>
      <c r="C247" s="3"/>
      <c r="D247" s="4"/>
      <c r="E247" s="4"/>
      <c r="F247" s="4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3"/>
      <c r="R247" s="4"/>
      <c r="S247" s="5"/>
      <c r="T247" s="3"/>
      <c r="U247" s="6"/>
      <c r="V247" s="3"/>
      <c r="W247" s="3"/>
      <c r="X247" s="3"/>
      <c r="Y247" s="3"/>
      <c r="Z247" s="7"/>
      <c r="AA247" s="7"/>
    </row>
    <row r="248" spans="1:27" ht="15.75" customHeight="1" x14ac:dyDescent="0.15">
      <c r="A248" s="1"/>
      <c r="B248" s="4"/>
      <c r="C248" s="3"/>
      <c r="D248" s="4"/>
      <c r="E248" s="4"/>
      <c r="F248" s="4"/>
      <c r="G248" s="3"/>
      <c r="H248" s="4"/>
      <c r="I248" s="4"/>
      <c r="J248" s="4"/>
      <c r="K248" s="4"/>
      <c r="L248" s="4"/>
      <c r="M248" s="4"/>
      <c r="N248" s="4"/>
      <c r="O248" s="4"/>
      <c r="P248" s="4"/>
      <c r="Q248" s="3"/>
      <c r="R248" s="4"/>
      <c r="S248" s="5"/>
      <c r="T248" s="3"/>
      <c r="U248" s="6"/>
      <c r="V248" s="3"/>
      <c r="W248" s="3"/>
      <c r="X248" s="3"/>
      <c r="Y248" s="3"/>
      <c r="Z248" s="7"/>
      <c r="AA248" s="7"/>
    </row>
    <row r="249" spans="1:27" ht="15.75" customHeight="1" x14ac:dyDescent="0.15">
      <c r="A249" s="1"/>
      <c r="B249" s="4"/>
      <c r="C249" s="3"/>
      <c r="D249" s="4"/>
      <c r="E249" s="4"/>
      <c r="F249" s="4"/>
      <c r="G249" s="3"/>
      <c r="H249" s="4"/>
      <c r="I249" s="4"/>
      <c r="J249" s="4"/>
      <c r="K249" s="4"/>
      <c r="L249" s="4"/>
      <c r="M249" s="4"/>
      <c r="N249" s="4"/>
      <c r="O249" s="4"/>
      <c r="P249" s="4"/>
      <c r="Q249" s="3"/>
      <c r="R249" s="4"/>
      <c r="S249" s="5"/>
      <c r="T249" s="3"/>
      <c r="U249" s="6"/>
      <c r="V249" s="3"/>
      <c r="W249" s="3"/>
      <c r="X249" s="3"/>
      <c r="Y249" s="3"/>
      <c r="Z249" s="7"/>
      <c r="AA249" s="7"/>
    </row>
    <row r="250" spans="1:27" ht="15.75" customHeight="1" x14ac:dyDescent="0.15">
      <c r="A250" s="1"/>
      <c r="B250" s="4"/>
      <c r="C250" s="3"/>
      <c r="D250" s="4"/>
      <c r="E250" s="4"/>
      <c r="F250" s="4"/>
      <c r="G250" s="3"/>
      <c r="H250" s="4"/>
      <c r="I250" s="4"/>
      <c r="J250" s="4"/>
      <c r="K250" s="4"/>
      <c r="L250" s="4"/>
      <c r="M250" s="4"/>
      <c r="N250" s="4"/>
      <c r="O250" s="4"/>
      <c r="P250" s="4"/>
      <c r="Q250" s="3"/>
      <c r="R250" s="4"/>
      <c r="S250" s="5"/>
      <c r="T250" s="3"/>
      <c r="U250" s="6"/>
      <c r="V250" s="3"/>
      <c r="W250" s="3"/>
      <c r="X250" s="3"/>
      <c r="Y250" s="3"/>
      <c r="Z250" s="7"/>
      <c r="AA250" s="7"/>
    </row>
    <row r="251" spans="1:27" ht="15.75" customHeight="1" x14ac:dyDescent="0.15">
      <c r="A251" s="1"/>
      <c r="B251" s="4"/>
      <c r="C251" s="3"/>
      <c r="D251" s="4"/>
      <c r="E251" s="4"/>
      <c r="F251" s="4"/>
      <c r="G251" s="3"/>
      <c r="H251" s="4"/>
      <c r="I251" s="4"/>
      <c r="J251" s="4"/>
      <c r="K251" s="4"/>
      <c r="L251" s="4"/>
      <c r="M251" s="4"/>
      <c r="N251" s="4"/>
      <c r="O251" s="4"/>
      <c r="P251" s="4"/>
      <c r="Q251" s="3"/>
      <c r="R251" s="4"/>
      <c r="S251" s="5"/>
      <c r="T251" s="3"/>
      <c r="U251" s="6"/>
      <c r="V251" s="3"/>
      <c r="W251" s="3"/>
      <c r="X251" s="3"/>
      <c r="Y251" s="3"/>
      <c r="Z251" s="7"/>
      <c r="AA251" s="7"/>
    </row>
    <row r="252" spans="1:27" ht="15.75" customHeight="1" x14ac:dyDescent="0.15">
      <c r="A252" s="1"/>
      <c r="B252" s="4"/>
      <c r="C252" s="3"/>
      <c r="D252" s="4"/>
      <c r="E252" s="4"/>
      <c r="F252" s="4"/>
      <c r="G252" s="3"/>
      <c r="H252" s="4"/>
      <c r="I252" s="4"/>
      <c r="J252" s="4"/>
      <c r="K252" s="4"/>
      <c r="L252" s="4"/>
      <c r="M252" s="4"/>
      <c r="N252" s="4"/>
      <c r="O252" s="4"/>
      <c r="P252" s="4"/>
      <c r="Q252" s="3"/>
      <c r="R252" s="4"/>
      <c r="S252" s="5"/>
      <c r="T252" s="3"/>
      <c r="U252" s="6"/>
      <c r="V252" s="3"/>
      <c r="W252" s="3"/>
      <c r="X252" s="3"/>
      <c r="Y252" s="3"/>
      <c r="Z252" s="7"/>
      <c r="AA252" s="7"/>
    </row>
    <row r="253" spans="1:27" ht="15.75" customHeight="1" x14ac:dyDescent="0.15">
      <c r="A253" s="1"/>
      <c r="B253" s="4"/>
      <c r="C253" s="3"/>
      <c r="D253" s="4"/>
      <c r="E253" s="4"/>
      <c r="F253" s="4"/>
      <c r="G253" s="3"/>
      <c r="H253" s="4"/>
      <c r="I253" s="4"/>
      <c r="J253" s="4"/>
      <c r="K253" s="4"/>
      <c r="L253" s="4"/>
      <c r="M253" s="4"/>
      <c r="N253" s="4"/>
      <c r="O253" s="4"/>
      <c r="P253" s="4"/>
      <c r="Q253" s="3"/>
      <c r="R253" s="4"/>
      <c r="S253" s="5"/>
      <c r="T253" s="3"/>
      <c r="U253" s="6"/>
      <c r="V253" s="3"/>
      <c r="W253" s="3"/>
      <c r="X253" s="3"/>
      <c r="Y253" s="3"/>
      <c r="Z253" s="7"/>
      <c r="AA253" s="7"/>
    </row>
    <row r="254" spans="1:27" ht="15.75" customHeight="1" x14ac:dyDescent="0.15">
      <c r="A254" s="1"/>
      <c r="B254" s="4"/>
      <c r="C254" s="3"/>
      <c r="D254" s="4"/>
      <c r="E254" s="4"/>
      <c r="F254" s="4"/>
      <c r="G254" s="3"/>
      <c r="H254" s="4"/>
      <c r="I254" s="4"/>
      <c r="J254" s="4"/>
      <c r="K254" s="4"/>
      <c r="L254" s="4"/>
      <c r="M254" s="4"/>
      <c r="N254" s="4"/>
      <c r="O254" s="4"/>
      <c r="P254" s="4"/>
      <c r="Q254" s="3"/>
      <c r="R254" s="4"/>
      <c r="S254" s="5"/>
      <c r="T254" s="3"/>
      <c r="U254" s="6"/>
      <c r="V254" s="3"/>
      <c r="W254" s="3"/>
      <c r="X254" s="3"/>
      <c r="Y254" s="3"/>
      <c r="Z254" s="7"/>
      <c r="AA254" s="7"/>
    </row>
    <row r="255" spans="1:27" ht="15.75" customHeight="1" x14ac:dyDescent="0.15">
      <c r="A255" s="1"/>
      <c r="B255" s="4"/>
      <c r="C255" s="3"/>
      <c r="D255" s="4"/>
      <c r="E255" s="4"/>
      <c r="F255" s="4"/>
      <c r="G255" s="3"/>
      <c r="H255" s="4"/>
      <c r="I255" s="4"/>
      <c r="J255" s="4"/>
      <c r="K255" s="4"/>
      <c r="L255" s="4"/>
      <c r="M255" s="4"/>
      <c r="N255" s="4"/>
      <c r="O255" s="4"/>
      <c r="P255" s="4"/>
      <c r="Q255" s="3"/>
      <c r="R255" s="4"/>
      <c r="S255" s="5"/>
      <c r="T255" s="3"/>
      <c r="U255" s="6"/>
      <c r="V255" s="3"/>
      <c r="W255" s="3"/>
      <c r="X255" s="3"/>
      <c r="Y255" s="3"/>
      <c r="Z255" s="7"/>
      <c r="AA255" s="7"/>
    </row>
    <row r="256" spans="1:27" ht="15.75" customHeight="1" x14ac:dyDescent="0.15">
      <c r="A256" s="1"/>
      <c r="B256" s="4"/>
      <c r="C256" s="3"/>
      <c r="D256" s="4"/>
      <c r="E256" s="4"/>
      <c r="F256" s="4"/>
      <c r="G256" s="3"/>
      <c r="H256" s="4"/>
      <c r="I256" s="4"/>
      <c r="J256" s="4"/>
      <c r="K256" s="4"/>
      <c r="L256" s="4"/>
      <c r="M256" s="4"/>
      <c r="N256" s="4"/>
      <c r="O256" s="4"/>
      <c r="P256" s="4"/>
      <c r="Q256" s="3"/>
      <c r="R256" s="4"/>
      <c r="S256" s="5"/>
      <c r="T256" s="3"/>
      <c r="U256" s="6"/>
      <c r="V256" s="3"/>
      <c r="W256" s="3"/>
      <c r="X256" s="3"/>
      <c r="Y256" s="3"/>
      <c r="Z256" s="7"/>
      <c r="AA256" s="7"/>
    </row>
    <row r="257" spans="1:27" ht="15.75" customHeight="1" x14ac:dyDescent="0.15">
      <c r="A257" s="1"/>
      <c r="B257" s="4"/>
      <c r="C257" s="3"/>
      <c r="D257" s="4"/>
      <c r="E257" s="4"/>
      <c r="F257" s="4"/>
      <c r="G257" s="3"/>
      <c r="H257" s="4"/>
      <c r="I257" s="4"/>
      <c r="J257" s="4"/>
      <c r="K257" s="4"/>
      <c r="L257" s="4"/>
      <c r="M257" s="4"/>
      <c r="N257" s="4"/>
      <c r="O257" s="4"/>
      <c r="P257" s="4"/>
      <c r="Q257" s="3"/>
      <c r="R257" s="4"/>
      <c r="S257" s="5"/>
      <c r="T257" s="3"/>
      <c r="U257" s="6"/>
      <c r="V257" s="3"/>
      <c r="W257" s="3"/>
      <c r="X257" s="3"/>
      <c r="Y257" s="3"/>
      <c r="Z257" s="7"/>
      <c r="AA257" s="7"/>
    </row>
    <row r="258" spans="1:27" ht="15.75" customHeight="1" x14ac:dyDescent="0.15">
      <c r="A258" s="1"/>
      <c r="B258" s="4"/>
      <c r="C258" s="3"/>
      <c r="D258" s="4"/>
      <c r="E258" s="4"/>
      <c r="F258" s="4"/>
      <c r="G258" s="3"/>
      <c r="H258" s="4"/>
      <c r="I258" s="4"/>
      <c r="J258" s="4"/>
      <c r="K258" s="4"/>
      <c r="L258" s="4"/>
      <c r="M258" s="4"/>
      <c r="N258" s="4"/>
      <c r="O258" s="4"/>
      <c r="P258" s="4"/>
      <c r="Q258" s="3"/>
      <c r="R258" s="4"/>
      <c r="S258" s="5"/>
      <c r="T258" s="3"/>
      <c r="U258" s="6"/>
      <c r="V258" s="3"/>
      <c r="W258" s="3"/>
      <c r="X258" s="3"/>
      <c r="Y258" s="3"/>
      <c r="Z258" s="7"/>
      <c r="AA258" s="7"/>
    </row>
    <row r="259" spans="1:27" ht="15.75" customHeight="1" x14ac:dyDescent="0.15">
      <c r="A259" s="1"/>
      <c r="B259" s="4"/>
      <c r="C259" s="3"/>
      <c r="D259" s="4"/>
      <c r="E259" s="4"/>
      <c r="F259" s="4"/>
      <c r="G259" s="3"/>
      <c r="H259" s="4"/>
      <c r="I259" s="4"/>
      <c r="J259" s="4"/>
      <c r="K259" s="4"/>
      <c r="L259" s="4"/>
      <c r="M259" s="4"/>
      <c r="N259" s="4"/>
      <c r="O259" s="4"/>
      <c r="P259" s="4"/>
      <c r="Q259" s="3"/>
      <c r="R259" s="4"/>
      <c r="S259" s="5"/>
      <c r="T259" s="3"/>
      <c r="U259" s="6"/>
      <c r="V259" s="3"/>
      <c r="W259" s="3"/>
      <c r="X259" s="3"/>
      <c r="Y259" s="3"/>
      <c r="Z259" s="7"/>
      <c r="AA259" s="7"/>
    </row>
    <row r="260" spans="1:27" ht="15.75" customHeight="1" x14ac:dyDescent="0.15">
      <c r="A260" s="1"/>
      <c r="B260" s="4"/>
      <c r="C260" s="3"/>
      <c r="D260" s="4"/>
      <c r="E260" s="4"/>
      <c r="F260" s="4"/>
      <c r="G260" s="3"/>
      <c r="H260" s="4"/>
      <c r="I260" s="4"/>
      <c r="J260" s="4"/>
      <c r="K260" s="4"/>
      <c r="L260" s="4"/>
      <c r="M260" s="4"/>
      <c r="N260" s="4"/>
      <c r="O260" s="4"/>
      <c r="P260" s="4"/>
      <c r="Q260" s="3"/>
      <c r="R260" s="4"/>
      <c r="S260" s="5"/>
      <c r="T260" s="3"/>
      <c r="U260" s="6"/>
      <c r="V260" s="3"/>
      <c r="W260" s="3"/>
      <c r="X260" s="3"/>
      <c r="Y260" s="3"/>
      <c r="Z260" s="7"/>
      <c r="AA260" s="7"/>
    </row>
    <row r="261" spans="1:27" ht="15.75" customHeight="1" x14ac:dyDescent="0.15">
      <c r="A261" s="1"/>
      <c r="B261" s="4"/>
      <c r="C261" s="3"/>
      <c r="D261" s="4"/>
      <c r="E261" s="4"/>
      <c r="F261" s="4"/>
      <c r="G261" s="3"/>
      <c r="H261" s="4"/>
      <c r="I261" s="4"/>
      <c r="J261" s="4"/>
      <c r="K261" s="4"/>
      <c r="L261" s="4"/>
      <c r="M261" s="4"/>
      <c r="N261" s="4"/>
      <c r="O261" s="4"/>
      <c r="P261" s="4"/>
      <c r="Q261" s="3"/>
      <c r="R261" s="4"/>
      <c r="S261" s="5"/>
      <c r="T261" s="3"/>
      <c r="U261" s="6"/>
      <c r="V261" s="3"/>
      <c r="W261" s="3"/>
      <c r="X261" s="3"/>
      <c r="Y261" s="3"/>
      <c r="Z261" s="7"/>
      <c r="AA261" s="7"/>
    </row>
    <row r="262" spans="1:27" ht="15.75" customHeight="1" x14ac:dyDescent="0.15">
      <c r="A262" s="1"/>
      <c r="B262" s="4"/>
      <c r="C262" s="3"/>
      <c r="D262" s="4"/>
      <c r="E262" s="4"/>
      <c r="F262" s="4"/>
      <c r="G262" s="3"/>
      <c r="H262" s="4"/>
      <c r="I262" s="4"/>
      <c r="J262" s="4"/>
      <c r="K262" s="4"/>
      <c r="L262" s="4"/>
      <c r="M262" s="4"/>
      <c r="N262" s="4"/>
      <c r="O262" s="4"/>
      <c r="P262" s="4"/>
      <c r="Q262" s="3"/>
      <c r="R262" s="4"/>
      <c r="S262" s="5"/>
      <c r="T262" s="3"/>
      <c r="U262" s="6"/>
      <c r="V262" s="3"/>
      <c r="W262" s="3"/>
      <c r="X262" s="3"/>
      <c r="Y262" s="3"/>
      <c r="Z262" s="7"/>
      <c r="AA262" s="7"/>
    </row>
    <row r="263" spans="1:27" ht="15.75" customHeight="1" x14ac:dyDescent="0.15">
      <c r="A263" s="1"/>
      <c r="B263" s="4"/>
      <c r="C263" s="3"/>
      <c r="D263" s="4"/>
      <c r="E263" s="4"/>
      <c r="F263" s="4"/>
      <c r="G263" s="3"/>
      <c r="H263" s="4"/>
      <c r="I263" s="4"/>
      <c r="J263" s="4"/>
      <c r="K263" s="4"/>
      <c r="L263" s="4"/>
      <c r="M263" s="4"/>
      <c r="N263" s="4"/>
      <c r="O263" s="4"/>
      <c r="P263" s="4"/>
      <c r="Q263" s="3"/>
      <c r="R263" s="4"/>
      <c r="S263" s="5"/>
      <c r="T263" s="3"/>
      <c r="U263" s="6"/>
      <c r="V263" s="3"/>
      <c r="W263" s="3"/>
      <c r="X263" s="3"/>
      <c r="Y263" s="3"/>
      <c r="Z263" s="7"/>
      <c r="AA263" s="7"/>
    </row>
    <row r="264" spans="1:27" ht="15.75" customHeight="1" x14ac:dyDescent="0.15">
      <c r="A264" s="1"/>
      <c r="B264" s="4"/>
      <c r="C264" s="3"/>
      <c r="D264" s="4"/>
      <c r="E264" s="4"/>
      <c r="F264" s="4"/>
      <c r="G264" s="3"/>
      <c r="H264" s="4"/>
      <c r="I264" s="4"/>
      <c r="J264" s="4"/>
      <c r="K264" s="4"/>
      <c r="L264" s="4"/>
      <c r="M264" s="4"/>
      <c r="N264" s="4"/>
      <c r="O264" s="4"/>
      <c r="P264" s="4"/>
      <c r="Q264" s="3"/>
      <c r="R264" s="4"/>
      <c r="S264" s="5"/>
      <c r="T264" s="3"/>
      <c r="U264" s="6"/>
      <c r="V264" s="3"/>
      <c r="W264" s="3"/>
      <c r="X264" s="3"/>
      <c r="Y264" s="3"/>
      <c r="Z264" s="7"/>
      <c r="AA264" s="7"/>
    </row>
    <row r="265" spans="1:27" ht="15.75" customHeight="1" x14ac:dyDescent="0.15">
      <c r="A265" s="1"/>
      <c r="B265" s="4"/>
      <c r="C265" s="3"/>
      <c r="D265" s="4"/>
      <c r="E265" s="4"/>
      <c r="F265" s="4"/>
      <c r="G265" s="3"/>
      <c r="H265" s="4"/>
      <c r="I265" s="4"/>
      <c r="J265" s="4"/>
      <c r="K265" s="4"/>
      <c r="L265" s="4"/>
      <c r="M265" s="4"/>
      <c r="N265" s="4"/>
      <c r="O265" s="4"/>
      <c r="P265" s="4"/>
      <c r="Q265" s="3"/>
      <c r="R265" s="4"/>
      <c r="S265" s="5"/>
      <c r="T265" s="3"/>
      <c r="U265" s="6"/>
      <c r="V265" s="3"/>
      <c r="W265" s="3"/>
      <c r="X265" s="3"/>
      <c r="Y265" s="3"/>
      <c r="Z265" s="7"/>
      <c r="AA265" s="7"/>
    </row>
    <row r="266" spans="1:27" ht="15.75" customHeight="1" x14ac:dyDescent="0.15">
      <c r="A266" s="1"/>
      <c r="B266" s="4"/>
      <c r="C266" s="3"/>
      <c r="D266" s="4"/>
      <c r="E266" s="4"/>
      <c r="F266" s="4"/>
      <c r="G266" s="3"/>
      <c r="H266" s="4"/>
      <c r="I266" s="4"/>
      <c r="J266" s="4"/>
      <c r="K266" s="4"/>
      <c r="L266" s="4"/>
      <c r="M266" s="4"/>
      <c r="N266" s="4"/>
      <c r="O266" s="4"/>
      <c r="P266" s="4"/>
      <c r="Q266" s="3"/>
      <c r="R266" s="4"/>
      <c r="S266" s="5"/>
      <c r="T266" s="3"/>
      <c r="U266" s="6"/>
      <c r="V266" s="3"/>
      <c r="W266" s="3"/>
      <c r="X266" s="3"/>
      <c r="Y266" s="3"/>
      <c r="Z266" s="7"/>
      <c r="AA266" s="7"/>
    </row>
    <row r="267" spans="1:27" ht="15.75" customHeight="1" x14ac:dyDescent="0.15">
      <c r="A267" s="1"/>
      <c r="B267" s="4"/>
      <c r="C267" s="3"/>
      <c r="D267" s="4"/>
      <c r="E267" s="4"/>
      <c r="F267" s="4"/>
      <c r="G267" s="3"/>
      <c r="H267" s="4"/>
      <c r="I267" s="4"/>
      <c r="J267" s="4"/>
      <c r="K267" s="4"/>
      <c r="L267" s="4"/>
      <c r="M267" s="4"/>
      <c r="N267" s="4"/>
      <c r="O267" s="4"/>
      <c r="P267" s="4"/>
      <c r="Q267" s="3"/>
      <c r="R267" s="4"/>
      <c r="S267" s="5"/>
      <c r="T267" s="3"/>
      <c r="U267" s="6"/>
      <c r="V267" s="3"/>
      <c r="W267" s="3"/>
      <c r="X267" s="3"/>
      <c r="Y267" s="3"/>
      <c r="Z267" s="7"/>
      <c r="AA267" s="7"/>
    </row>
    <row r="268" spans="1:27" ht="15.75" customHeight="1" x14ac:dyDescent="0.15">
      <c r="A268" s="1"/>
      <c r="B268" s="4"/>
      <c r="C268" s="3"/>
      <c r="D268" s="4"/>
      <c r="E268" s="4"/>
      <c r="F268" s="4"/>
      <c r="G268" s="3"/>
      <c r="H268" s="4"/>
      <c r="I268" s="4"/>
      <c r="J268" s="4"/>
      <c r="K268" s="4"/>
      <c r="L268" s="4"/>
      <c r="M268" s="4"/>
      <c r="N268" s="4"/>
      <c r="O268" s="4"/>
      <c r="P268" s="4"/>
      <c r="Q268" s="3"/>
      <c r="R268" s="4"/>
      <c r="S268" s="5"/>
      <c r="T268" s="3"/>
      <c r="U268" s="6"/>
      <c r="V268" s="3"/>
      <c r="W268" s="3"/>
      <c r="X268" s="3"/>
      <c r="Y268" s="3"/>
      <c r="Z268" s="7"/>
      <c r="AA268" s="7"/>
    </row>
    <row r="269" spans="1:27" ht="15.75" customHeight="1" x14ac:dyDescent="0.15">
      <c r="A269" s="1"/>
      <c r="B269" s="4"/>
      <c r="C269" s="3"/>
      <c r="D269" s="4"/>
      <c r="E269" s="4"/>
      <c r="F269" s="4"/>
      <c r="G269" s="3"/>
      <c r="H269" s="4"/>
      <c r="I269" s="4"/>
      <c r="J269" s="4"/>
      <c r="K269" s="4"/>
      <c r="L269" s="4"/>
      <c r="M269" s="4"/>
      <c r="N269" s="4"/>
      <c r="O269" s="4"/>
      <c r="P269" s="4"/>
      <c r="Q269" s="3"/>
      <c r="R269" s="4"/>
      <c r="S269" s="5"/>
      <c r="T269" s="3"/>
      <c r="U269" s="6"/>
      <c r="V269" s="3"/>
      <c r="W269" s="3"/>
      <c r="X269" s="3"/>
      <c r="Y269" s="3"/>
      <c r="Z269" s="7"/>
      <c r="AA269" s="7"/>
    </row>
    <row r="270" spans="1:27" ht="15.75" customHeight="1" x14ac:dyDescent="0.15">
      <c r="A270" s="1"/>
      <c r="B270" s="4"/>
      <c r="C270" s="3"/>
      <c r="D270" s="4"/>
      <c r="E270" s="4"/>
      <c r="F270" s="4"/>
      <c r="G270" s="3"/>
      <c r="H270" s="4"/>
      <c r="I270" s="4"/>
      <c r="J270" s="4"/>
      <c r="K270" s="4"/>
      <c r="L270" s="4"/>
      <c r="M270" s="4"/>
      <c r="N270" s="4"/>
      <c r="O270" s="4"/>
      <c r="P270" s="4"/>
      <c r="Q270" s="3"/>
      <c r="R270" s="4"/>
      <c r="S270" s="5"/>
      <c r="T270" s="3"/>
      <c r="U270" s="6"/>
      <c r="V270" s="3"/>
      <c r="W270" s="3"/>
      <c r="X270" s="3"/>
      <c r="Y270" s="3"/>
      <c r="Z270" s="7"/>
      <c r="AA270" s="7"/>
    </row>
    <row r="271" spans="1:27" ht="15.75" customHeight="1" x14ac:dyDescent="0.15">
      <c r="A271" s="1"/>
      <c r="B271" s="4"/>
      <c r="C271" s="3"/>
      <c r="D271" s="4"/>
      <c r="E271" s="4"/>
      <c r="F271" s="4"/>
      <c r="G271" s="3"/>
      <c r="H271" s="4"/>
      <c r="I271" s="4"/>
      <c r="J271" s="4"/>
      <c r="K271" s="4"/>
      <c r="L271" s="4"/>
      <c r="M271" s="4"/>
      <c r="N271" s="4"/>
      <c r="O271" s="4"/>
      <c r="P271" s="4"/>
      <c r="Q271" s="3"/>
      <c r="R271" s="4"/>
      <c r="S271" s="5"/>
      <c r="T271" s="3"/>
      <c r="U271" s="6"/>
      <c r="V271" s="3"/>
      <c r="W271" s="3"/>
      <c r="X271" s="3"/>
      <c r="Y271" s="3"/>
      <c r="Z271" s="7"/>
      <c r="AA271" s="7"/>
    </row>
    <row r="272" spans="1:27" ht="15.75" customHeight="1" x14ac:dyDescent="0.15">
      <c r="A272" s="1"/>
      <c r="B272" s="4"/>
      <c r="C272" s="3"/>
      <c r="D272" s="4"/>
      <c r="E272" s="4"/>
      <c r="F272" s="4"/>
      <c r="G272" s="3"/>
      <c r="H272" s="4"/>
      <c r="I272" s="4"/>
      <c r="J272" s="4"/>
      <c r="K272" s="4"/>
      <c r="L272" s="4"/>
      <c r="M272" s="4"/>
      <c r="N272" s="4"/>
      <c r="O272" s="4"/>
      <c r="P272" s="4"/>
      <c r="Q272" s="3"/>
      <c r="R272" s="4"/>
      <c r="S272" s="5"/>
      <c r="T272" s="3"/>
      <c r="U272" s="6"/>
      <c r="V272" s="3"/>
      <c r="W272" s="3"/>
      <c r="X272" s="3"/>
      <c r="Y272" s="3"/>
      <c r="Z272" s="7"/>
      <c r="AA272" s="7"/>
    </row>
    <row r="273" spans="1:27" ht="15.75" customHeight="1" x14ac:dyDescent="0.15">
      <c r="A273" s="1"/>
      <c r="G273" s="104"/>
      <c r="Z273" s="7"/>
      <c r="AA273" s="7"/>
    </row>
    <row r="274" spans="1:27" ht="15.75" customHeight="1" x14ac:dyDescent="0.15">
      <c r="A274" s="1"/>
      <c r="G274" s="104"/>
      <c r="Z274" s="7"/>
      <c r="AA274" s="7"/>
    </row>
    <row r="275" spans="1:27" ht="15.75" customHeight="1" x14ac:dyDescent="0.15">
      <c r="A275" s="1"/>
      <c r="G275" s="104"/>
      <c r="Z275" s="7"/>
      <c r="AA275" s="7"/>
    </row>
    <row r="276" spans="1:27" ht="15.75" customHeight="1" x14ac:dyDescent="0.15">
      <c r="A276" s="1"/>
      <c r="G276" s="104"/>
      <c r="Z276" s="7"/>
      <c r="AA276" s="7"/>
    </row>
    <row r="277" spans="1:27" ht="15.75" customHeight="1" x14ac:dyDescent="0.15">
      <c r="A277" s="1"/>
      <c r="G277" s="104"/>
      <c r="Z277" s="7"/>
      <c r="AA277" s="7"/>
    </row>
    <row r="278" spans="1:27" ht="15.75" customHeight="1" x14ac:dyDescent="0.15">
      <c r="A278" s="1"/>
      <c r="G278" s="104"/>
      <c r="Z278" s="7"/>
      <c r="AA278" s="7"/>
    </row>
    <row r="279" spans="1:27" ht="15.75" customHeight="1" x14ac:dyDescent="0.15">
      <c r="A279" s="1"/>
      <c r="G279" s="104"/>
      <c r="Z279" s="7"/>
      <c r="AA279" s="7"/>
    </row>
    <row r="280" spans="1:27" ht="15.75" customHeight="1" x14ac:dyDescent="0.15">
      <c r="A280" s="1"/>
      <c r="G280" s="104"/>
      <c r="Z280" s="7"/>
      <c r="AA280" s="7"/>
    </row>
    <row r="281" spans="1:27" ht="15.75" customHeight="1" x14ac:dyDescent="0.15">
      <c r="A281" s="1"/>
      <c r="G281" s="104"/>
      <c r="Z281" s="7"/>
      <c r="AA281" s="7"/>
    </row>
    <row r="282" spans="1:27" ht="15.75" customHeight="1" x14ac:dyDescent="0.15">
      <c r="A282" s="1"/>
      <c r="G282" s="104"/>
      <c r="Z282" s="7"/>
      <c r="AA282" s="7"/>
    </row>
    <row r="283" spans="1:27" ht="15.75" customHeight="1" x14ac:dyDescent="0.15">
      <c r="A283" s="1"/>
      <c r="G283" s="104"/>
      <c r="Z283" s="7"/>
      <c r="AA283" s="7"/>
    </row>
    <row r="284" spans="1:27" ht="15.75" customHeight="1" x14ac:dyDescent="0.15">
      <c r="A284" s="1"/>
      <c r="G284" s="104"/>
      <c r="Z284" s="7"/>
      <c r="AA284" s="7"/>
    </row>
    <row r="285" spans="1:27" ht="15.75" customHeight="1" x14ac:dyDescent="0.15">
      <c r="A285" s="1"/>
      <c r="G285" s="104"/>
      <c r="Z285" s="7"/>
      <c r="AA285" s="7"/>
    </row>
    <row r="286" spans="1:27" ht="15.75" customHeight="1" x14ac:dyDescent="0.15">
      <c r="A286" s="1"/>
      <c r="G286" s="104"/>
      <c r="Z286" s="7"/>
      <c r="AA286" s="7"/>
    </row>
    <row r="287" spans="1:27" ht="15.75" customHeight="1" x14ac:dyDescent="0.15">
      <c r="A287" s="1"/>
      <c r="G287" s="104"/>
      <c r="Z287" s="7"/>
      <c r="AA287" s="7"/>
    </row>
    <row r="288" spans="1:27" ht="15.75" customHeight="1" x14ac:dyDescent="0.15">
      <c r="A288" s="1"/>
      <c r="G288" s="104"/>
      <c r="Z288" s="7"/>
      <c r="AA288" s="7"/>
    </row>
    <row r="289" spans="1:27" ht="15.75" customHeight="1" x14ac:dyDescent="0.15">
      <c r="A289" s="1"/>
      <c r="G289" s="104"/>
      <c r="Z289" s="7"/>
      <c r="AA289" s="7"/>
    </row>
    <row r="290" spans="1:27" ht="15.75" customHeight="1" x14ac:dyDescent="0.15">
      <c r="A290" s="1"/>
      <c r="G290" s="104"/>
      <c r="Z290" s="7"/>
      <c r="AA290" s="7"/>
    </row>
    <row r="291" spans="1:27" ht="15.75" customHeight="1" x14ac:dyDescent="0.15">
      <c r="A291" s="1"/>
      <c r="G291" s="104"/>
      <c r="Z291" s="7"/>
      <c r="AA291" s="7"/>
    </row>
    <row r="292" spans="1:27" ht="15.75" customHeight="1" x14ac:dyDescent="0.15">
      <c r="A292" s="1"/>
      <c r="G292" s="104"/>
      <c r="Z292" s="7"/>
      <c r="AA292" s="7"/>
    </row>
    <row r="293" spans="1:27" ht="15.75" customHeight="1" x14ac:dyDescent="0.15">
      <c r="A293" s="1"/>
      <c r="G293" s="104"/>
      <c r="Z293" s="7"/>
      <c r="AA293" s="7"/>
    </row>
    <row r="294" spans="1:27" ht="15.75" customHeight="1" x14ac:dyDescent="0.15">
      <c r="A294" s="1"/>
      <c r="G294" s="104"/>
      <c r="Z294" s="7"/>
      <c r="AA294" s="7"/>
    </row>
    <row r="295" spans="1:27" ht="15.75" customHeight="1" x14ac:dyDescent="0.15">
      <c r="A295" s="1"/>
      <c r="G295" s="104"/>
      <c r="Z295" s="7"/>
      <c r="AA295" s="7"/>
    </row>
    <row r="296" spans="1:27" ht="15.75" customHeight="1" x14ac:dyDescent="0.15">
      <c r="A296" s="1"/>
      <c r="G296" s="104"/>
      <c r="Z296" s="7"/>
      <c r="AA296" s="7"/>
    </row>
    <row r="297" spans="1:27" ht="15.75" customHeight="1" x14ac:dyDescent="0.15">
      <c r="A297" s="1"/>
      <c r="G297" s="104"/>
      <c r="Z297" s="7"/>
      <c r="AA297" s="7"/>
    </row>
    <row r="298" spans="1:27" ht="15.75" customHeight="1" x14ac:dyDescent="0.15">
      <c r="A298" s="1"/>
      <c r="G298" s="104"/>
      <c r="Z298" s="7"/>
      <c r="AA298" s="7"/>
    </row>
    <row r="299" spans="1:27" ht="15.75" customHeight="1" x14ac:dyDescent="0.15">
      <c r="A299" s="1"/>
      <c r="G299" s="104"/>
      <c r="Z299" s="7"/>
      <c r="AA299" s="7"/>
    </row>
    <row r="300" spans="1:27" ht="15.75" customHeight="1" x14ac:dyDescent="0.15">
      <c r="A300" s="1"/>
      <c r="G300" s="104"/>
      <c r="Z300" s="7"/>
      <c r="AA300" s="7"/>
    </row>
    <row r="301" spans="1:27" ht="15.75" customHeight="1" x14ac:dyDescent="0.15">
      <c r="A301" s="1"/>
      <c r="G301" s="104"/>
      <c r="Z301" s="7"/>
      <c r="AA301" s="7"/>
    </row>
    <row r="302" spans="1:27" ht="15.75" customHeight="1" x14ac:dyDescent="0.15">
      <c r="A302" s="1"/>
      <c r="G302" s="104"/>
      <c r="Z302" s="7"/>
      <c r="AA302" s="7"/>
    </row>
    <row r="303" spans="1:27" ht="15.75" customHeight="1" x14ac:dyDescent="0.15">
      <c r="A303" s="1"/>
      <c r="G303" s="104"/>
      <c r="Z303" s="7"/>
      <c r="AA303" s="7"/>
    </row>
    <row r="304" spans="1:27" ht="15.75" customHeight="1" x14ac:dyDescent="0.15">
      <c r="A304" s="1"/>
      <c r="G304" s="104"/>
      <c r="Z304" s="7"/>
      <c r="AA304" s="7"/>
    </row>
    <row r="305" spans="1:27" ht="15.75" customHeight="1" x14ac:dyDescent="0.15">
      <c r="A305" s="1"/>
      <c r="G305" s="104"/>
      <c r="Z305" s="7"/>
      <c r="AA305" s="7"/>
    </row>
    <row r="306" spans="1:27" ht="15.75" customHeight="1" x14ac:dyDescent="0.15">
      <c r="A306" s="1"/>
      <c r="G306" s="104"/>
      <c r="Z306" s="7"/>
      <c r="AA306" s="7"/>
    </row>
    <row r="307" spans="1:27" ht="15.75" customHeight="1" x14ac:dyDescent="0.15">
      <c r="A307" s="1"/>
      <c r="G307" s="104"/>
      <c r="Z307" s="7"/>
      <c r="AA307" s="7"/>
    </row>
    <row r="308" spans="1:27" ht="15.75" customHeight="1" x14ac:dyDescent="0.15">
      <c r="A308" s="1"/>
      <c r="G308" s="104"/>
      <c r="Z308" s="7"/>
      <c r="AA308" s="7"/>
    </row>
    <row r="309" spans="1:27" ht="15.75" customHeight="1" x14ac:dyDescent="0.15">
      <c r="A309" s="1"/>
      <c r="G309" s="104"/>
      <c r="Z309" s="7"/>
      <c r="AA309" s="7"/>
    </row>
    <row r="310" spans="1:27" ht="15.75" customHeight="1" x14ac:dyDescent="0.15">
      <c r="A310" s="1"/>
      <c r="G310" s="104"/>
      <c r="Z310" s="7"/>
      <c r="AA310" s="7"/>
    </row>
    <row r="311" spans="1:27" ht="15.75" customHeight="1" x14ac:dyDescent="0.15">
      <c r="A311" s="1"/>
      <c r="G311" s="104"/>
      <c r="Z311" s="7"/>
      <c r="AA311" s="7"/>
    </row>
    <row r="312" spans="1:27" ht="15.75" customHeight="1" x14ac:dyDescent="0.15">
      <c r="A312" s="1"/>
      <c r="G312" s="104"/>
      <c r="Z312" s="7"/>
      <c r="AA312" s="7"/>
    </row>
    <row r="313" spans="1:27" ht="15.75" customHeight="1" x14ac:dyDescent="0.15">
      <c r="A313" s="1"/>
      <c r="G313" s="104"/>
      <c r="Z313" s="7"/>
      <c r="AA313" s="7"/>
    </row>
    <row r="314" spans="1:27" ht="15.75" customHeight="1" x14ac:dyDescent="0.15">
      <c r="A314" s="1"/>
      <c r="G314" s="104"/>
      <c r="Z314" s="7"/>
      <c r="AA314" s="7"/>
    </row>
    <row r="315" spans="1:27" ht="15.75" customHeight="1" x14ac:dyDescent="0.15">
      <c r="A315" s="1"/>
      <c r="G315" s="104"/>
      <c r="Z315" s="7"/>
      <c r="AA315" s="7"/>
    </row>
    <row r="316" spans="1:27" ht="15.75" customHeight="1" x14ac:dyDescent="0.15">
      <c r="A316" s="1"/>
      <c r="G316" s="104"/>
      <c r="Z316" s="7"/>
      <c r="AA316" s="7"/>
    </row>
    <row r="317" spans="1:27" ht="15.75" customHeight="1" x14ac:dyDescent="0.15">
      <c r="A317" s="1"/>
      <c r="G317" s="104"/>
      <c r="Z317" s="7"/>
      <c r="AA317" s="7"/>
    </row>
    <row r="318" spans="1:27" ht="15.75" customHeight="1" x14ac:dyDescent="0.15">
      <c r="A318" s="1"/>
      <c r="G318" s="104"/>
      <c r="Z318" s="7"/>
      <c r="AA318" s="7"/>
    </row>
    <row r="319" spans="1:27" ht="15.75" customHeight="1" x14ac:dyDescent="0.15">
      <c r="A319" s="1"/>
      <c r="G319" s="104"/>
      <c r="Z319" s="7"/>
      <c r="AA319" s="7"/>
    </row>
    <row r="320" spans="1:27" ht="15.75" customHeight="1" x14ac:dyDescent="0.15">
      <c r="A320" s="1"/>
      <c r="G320" s="104"/>
      <c r="Z320" s="7"/>
      <c r="AA320" s="7"/>
    </row>
    <row r="321" spans="1:27" ht="15.75" customHeight="1" x14ac:dyDescent="0.15">
      <c r="A321" s="1"/>
      <c r="G321" s="104"/>
      <c r="Z321" s="7"/>
      <c r="AA321" s="7"/>
    </row>
    <row r="322" spans="1:27" ht="15.75" customHeight="1" x14ac:dyDescent="0.15">
      <c r="A322" s="1"/>
      <c r="G322" s="104"/>
      <c r="Z322" s="7"/>
      <c r="AA322" s="7"/>
    </row>
    <row r="323" spans="1:27" ht="15.75" customHeight="1" x14ac:dyDescent="0.15">
      <c r="A323" s="1"/>
      <c r="G323" s="104"/>
      <c r="Z323" s="7"/>
      <c r="AA323" s="7"/>
    </row>
    <row r="324" spans="1:27" ht="15.75" customHeight="1" x14ac:dyDescent="0.15">
      <c r="A324" s="1"/>
      <c r="G324" s="104"/>
      <c r="Z324" s="7"/>
      <c r="AA324" s="7"/>
    </row>
    <row r="325" spans="1:27" ht="15.75" customHeight="1" x14ac:dyDescent="0.15">
      <c r="A325" s="1"/>
      <c r="G325" s="104"/>
      <c r="Z325" s="7"/>
      <c r="AA325" s="7"/>
    </row>
    <row r="326" spans="1:27" ht="15.75" customHeight="1" x14ac:dyDescent="0.15">
      <c r="A326" s="1"/>
      <c r="G326" s="104"/>
      <c r="Z326" s="7"/>
      <c r="AA326" s="7"/>
    </row>
    <row r="327" spans="1:27" ht="15.75" customHeight="1" x14ac:dyDescent="0.15">
      <c r="A327" s="1"/>
      <c r="G327" s="104"/>
      <c r="Z327" s="7"/>
      <c r="AA327" s="7"/>
    </row>
    <row r="328" spans="1:27" ht="15.75" customHeight="1" x14ac:dyDescent="0.15">
      <c r="A328" s="1"/>
      <c r="G328" s="104"/>
      <c r="Z328" s="7"/>
      <c r="AA328" s="7"/>
    </row>
    <row r="329" spans="1:27" ht="15.75" customHeight="1" x14ac:dyDescent="0.15">
      <c r="A329" s="1"/>
      <c r="G329" s="104"/>
      <c r="Z329" s="7"/>
      <c r="AA329" s="7"/>
    </row>
    <row r="330" spans="1:27" ht="15.75" customHeight="1" x14ac:dyDescent="0.15">
      <c r="A330" s="1"/>
      <c r="G330" s="104"/>
      <c r="Z330" s="7"/>
      <c r="AA330" s="7"/>
    </row>
    <row r="331" spans="1:27" ht="15.75" customHeight="1" x14ac:dyDescent="0.15">
      <c r="A331" s="1"/>
      <c r="G331" s="104"/>
      <c r="Z331" s="7"/>
      <c r="AA331" s="7"/>
    </row>
    <row r="332" spans="1:27" ht="15.75" customHeight="1" x14ac:dyDescent="0.15">
      <c r="A332" s="1"/>
      <c r="G332" s="104"/>
      <c r="Z332" s="7"/>
      <c r="AA332" s="7"/>
    </row>
    <row r="333" spans="1:27" ht="15.75" customHeight="1" x14ac:dyDescent="0.15">
      <c r="A333" s="1"/>
      <c r="G333" s="104"/>
      <c r="Z333" s="7"/>
      <c r="AA333" s="7"/>
    </row>
    <row r="334" spans="1:27" ht="15.75" customHeight="1" x14ac:dyDescent="0.15">
      <c r="A334" s="1"/>
      <c r="G334" s="104"/>
      <c r="Z334" s="7"/>
      <c r="AA334" s="7"/>
    </row>
    <row r="335" spans="1:27" ht="15.75" customHeight="1" x14ac:dyDescent="0.15">
      <c r="A335" s="1"/>
      <c r="G335" s="104"/>
      <c r="Z335" s="7"/>
      <c r="AA335" s="7"/>
    </row>
    <row r="336" spans="1:27" ht="15.75" customHeight="1" x14ac:dyDescent="0.15">
      <c r="A336" s="1"/>
      <c r="G336" s="104"/>
      <c r="Z336" s="7"/>
      <c r="AA336" s="7"/>
    </row>
    <row r="337" spans="1:27" ht="15.75" customHeight="1" x14ac:dyDescent="0.15">
      <c r="A337" s="1"/>
      <c r="G337" s="104"/>
      <c r="Z337" s="7"/>
      <c r="AA337" s="7"/>
    </row>
    <row r="338" spans="1:27" ht="15.75" customHeight="1" x14ac:dyDescent="0.15">
      <c r="A338" s="1"/>
      <c r="G338" s="104"/>
      <c r="Z338" s="7"/>
      <c r="AA338" s="7"/>
    </row>
    <row r="339" spans="1:27" ht="15.75" customHeight="1" x14ac:dyDescent="0.15">
      <c r="A339" s="1"/>
      <c r="G339" s="104"/>
      <c r="Z339" s="7"/>
      <c r="AA339" s="7"/>
    </row>
    <row r="340" spans="1:27" ht="15.75" customHeight="1" x14ac:dyDescent="0.15">
      <c r="A340" s="1"/>
      <c r="G340" s="104"/>
      <c r="Z340" s="7"/>
      <c r="AA340" s="7"/>
    </row>
    <row r="341" spans="1:27" ht="15.75" customHeight="1" x14ac:dyDescent="0.15">
      <c r="A341" s="1"/>
      <c r="G341" s="104"/>
      <c r="Z341" s="7"/>
      <c r="AA341" s="7"/>
    </row>
    <row r="342" spans="1:27" ht="15.75" customHeight="1" x14ac:dyDescent="0.15">
      <c r="A342" s="1"/>
      <c r="G342" s="104"/>
      <c r="Z342" s="7"/>
      <c r="AA342" s="7"/>
    </row>
    <row r="343" spans="1:27" ht="15.75" customHeight="1" x14ac:dyDescent="0.15">
      <c r="A343" s="1"/>
      <c r="G343" s="104"/>
      <c r="Z343" s="7"/>
      <c r="AA343" s="7"/>
    </row>
    <row r="344" spans="1:27" ht="15.75" customHeight="1" x14ac:dyDescent="0.15">
      <c r="A344" s="1"/>
      <c r="G344" s="104"/>
      <c r="Z344" s="7"/>
      <c r="AA344" s="7"/>
    </row>
    <row r="345" spans="1:27" ht="15.75" customHeight="1" x14ac:dyDescent="0.15">
      <c r="A345" s="1"/>
      <c r="G345" s="104"/>
      <c r="Z345" s="7"/>
      <c r="AA345" s="7"/>
    </row>
    <row r="346" spans="1:27" ht="15.75" customHeight="1" x14ac:dyDescent="0.15">
      <c r="A346" s="1"/>
      <c r="G346" s="104"/>
      <c r="Z346" s="7"/>
      <c r="AA346" s="7"/>
    </row>
    <row r="347" spans="1:27" ht="15.75" customHeight="1" x14ac:dyDescent="0.15">
      <c r="A347" s="1"/>
      <c r="G347" s="104"/>
      <c r="Z347" s="7"/>
      <c r="AA347" s="7"/>
    </row>
    <row r="348" spans="1:27" ht="15.75" customHeight="1" x14ac:dyDescent="0.15">
      <c r="A348" s="1"/>
      <c r="G348" s="104"/>
      <c r="Z348" s="7"/>
      <c r="AA348" s="7"/>
    </row>
    <row r="349" spans="1:27" ht="15.75" customHeight="1" x14ac:dyDescent="0.15">
      <c r="A349" s="1"/>
      <c r="G349" s="104"/>
      <c r="Z349" s="7"/>
      <c r="AA349" s="7"/>
    </row>
    <row r="350" spans="1:27" ht="15.75" customHeight="1" x14ac:dyDescent="0.15">
      <c r="A350" s="1"/>
      <c r="G350" s="104"/>
      <c r="Z350" s="7"/>
      <c r="AA350" s="7"/>
    </row>
    <row r="351" spans="1:27" ht="15.75" customHeight="1" x14ac:dyDescent="0.15">
      <c r="A351" s="1"/>
      <c r="G351" s="104"/>
      <c r="Z351" s="7"/>
      <c r="AA351" s="7"/>
    </row>
    <row r="352" spans="1:27" ht="15.75" customHeight="1" x14ac:dyDescent="0.15">
      <c r="A352" s="1"/>
      <c r="G352" s="104"/>
      <c r="Z352" s="7"/>
      <c r="AA352" s="7"/>
    </row>
    <row r="353" spans="1:27" ht="15.75" customHeight="1" x14ac:dyDescent="0.15">
      <c r="A353" s="1"/>
      <c r="G353" s="104"/>
      <c r="Z353" s="7"/>
      <c r="AA353" s="7"/>
    </row>
    <row r="354" spans="1:27" ht="15.75" customHeight="1" x14ac:dyDescent="0.15">
      <c r="A354" s="1"/>
      <c r="G354" s="104"/>
      <c r="Z354" s="7"/>
      <c r="AA354" s="7"/>
    </row>
    <row r="355" spans="1:27" ht="15.75" customHeight="1" x14ac:dyDescent="0.15">
      <c r="A355" s="1"/>
      <c r="G355" s="104"/>
      <c r="Z355" s="7"/>
      <c r="AA355" s="7"/>
    </row>
    <row r="356" spans="1:27" ht="15.75" customHeight="1" x14ac:dyDescent="0.15">
      <c r="A356" s="1"/>
      <c r="G356" s="104"/>
      <c r="Z356" s="7"/>
      <c r="AA356" s="7"/>
    </row>
    <row r="357" spans="1:27" ht="15.75" customHeight="1" x14ac:dyDescent="0.15">
      <c r="A357" s="1"/>
      <c r="G357" s="104"/>
      <c r="Z357" s="7"/>
      <c r="AA357" s="7"/>
    </row>
    <row r="358" spans="1:27" ht="15.75" customHeight="1" x14ac:dyDescent="0.15">
      <c r="A358" s="1"/>
      <c r="G358" s="104"/>
      <c r="Z358" s="7"/>
      <c r="AA358" s="7"/>
    </row>
    <row r="359" spans="1:27" ht="15.75" customHeight="1" x14ac:dyDescent="0.15">
      <c r="A359" s="1"/>
      <c r="G359" s="104"/>
      <c r="Z359" s="7"/>
      <c r="AA359" s="7"/>
    </row>
    <row r="360" spans="1:27" ht="15.75" customHeight="1" x14ac:dyDescent="0.15">
      <c r="A360" s="1"/>
      <c r="G360" s="104"/>
      <c r="Z360" s="7"/>
      <c r="AA360" s="7"/>
    </row>
    <row r="361" spans="1:27" ht="15.75" customHeight="1" x14ac:dyDescent="0.15">
      <c r="A361" s="1"/>
      <c r="G361" s="104"/>
      <c r="Z361" s="7"/>
      <c r="AA361" s="7"/>
    </row>
    <row r="362" spans="1:27" ht="15.75" customHeight="1" x14ac:dyDescent="0.15">
      <c r="A362" s="1"/>
      <c r="G362" s="104"/>
      <c r="Z362" s="7"/>
      <c r="AA362" s="7"/>
    </row>
    <row r="363" spans="1:27" ht="15.75" customHeight="1" x14ac:dyDescent="0.15">
      <c r="A363" s="1"/>
      <c r="G363" s="104"/>
      <c r="Z363" s="7"/>
      <c r="AA363" s="7"/>
    </row>
    <row r="364" spans="1:27" ht="15.75" customHeight="1" x14ac:dyDescent="0.15">
      <c r="A364" s="1"/>
      <c r="G364" s="104"/>
      <c r="Z364" s="7"/>
      <c r="AA364" s="7"/>
    </row>
    <row r="365" spans="1:27" ht="15.75" customHeight="1" x14ac:dyDescent="0.15">
      <c r="A365" s="1"/>
      <c r="G365" s="104"/>
      <c r="Z365" s="7"/>
      <c r="AA365" s="7"/>
    </row>
    <row r="366" spans="1:27" ht="15.75" customHeight="1" x14ac:dyDescent="0.15">
      <c r="A366" s="1"/>
      <c r="G366" s="104"/>
      <c r="Z366" s="7"/>
      <c r="AA366" s="7"/>
    </row>
    <row r="367" spans="1:27" ht="15.75" customHeight="1" x14ac:dyDescent="0.15">
      <c r="A367" s="1"/>
      <c r="G367" s="104"/>
      <c r="Z367" s="7"/>
      <c r="AA367" s="7"/>
    </row>
    <row r="368" spans="1:27" ht="15.75" customHeight="1" x14ac:dyDescent="0.15">
      <c r="A368" s="1"/>
      <c r="G368" s="104"/>
      <c r="Z368" s="7"/>
      <c r="AA368" s="7"/>
    </row>
    <row r="369" spans="1:27" ht="15.75" customHeight="1" x14ac:dyDescent="0.15">
      <c r="A369" s="1"/>
      <c r="G369" s="104"/>
      <c r="Z369" s="7"/>
      <c r="AA369" s="7"/>
    </row>
    <row r="370" spans="1:27" ht="15.75" customHeight="1" x14ac:dyDescent="0.15">
      <c r="A370" s="1"/>
      <c r="G370" s="104"/>
      <c r="Z370" s="7"/>
      <c r="AA370" s="7"/>
    </row>
    <row r="371" spans="1:27" ht="15.75" customHeight="1" x14ac:dyDescent="0.15">
      <c r="A371" s="1"/>
      <c r="G371" s="104"/>
      <c r="Z371" s="7"/>
      <c r="AA371" s="7"/>
    </row>
    <row r="372" spans="1:27" ht="15.75" customHeight="1" x14ac:dyDescent="0.15">
      <c r="A372" s="1"/>
      <c r="G372" s="104"/>
      <c r="Z372" s="7"/>
      <c r="AA372" s="7"/>
    </row>
    <row r="373" spans="1:27" ht="15.75" customHeight="1" x14ac:dyDescent="0.15">
      <c r="A373" s="1"/>
      <c r="G373" s="104"/>
      <c r="Z373" s="7"/>
      <c r="AA373" s="7"/>
    </row>
    <row r="374" spans="1:27" ht="15.75" customHeight="1" x14ac:dyDescent="0.15">
      <c r="A374" s="1"/>
      <c r="G374" s="104"/>
      <c r="Z374" s="7"/>
      <c r="AA374" s="7"/>
    </row>
    <row r="375" spans="1:27" ht="15.75" customHeight="1" x14ac:dyDescent="0.15">
      <c r="A375" s="1"/>
      <c r="G375" s="104"/>
      <c r="Z375" s="7"/>
      <c r="AA375" s="7"/>
    </row>
    <row r="376" spans="1:27" ht="15.75" customHeight="1" x14ac:dyDescent="0.15">
      <c r="A376" s="1"/>
      <c r="G376" s="104"/>
      <c r="Z376" s="7"/>
      <c r="AA376" s="7"/>
    </row>
    <row r="377" spans="1:27" ht="15.75" customHeight="1" x14ac:dyDescent="0.15">
      <c r="A377" s="1"/>
      <c r="G377" s="104"/>
      <c r="Z377" s="7"/>
      <c r="AA377" s="7"/>
    </row>
    <row r="378" spans="1:27" ht="15.75" customHeight="1" x14ac:dyDescent="0.15">
      <c r="A378" s="1"/>
      <c r="G378" s="104"/>
      <c r="Z378" s="7"/>
      <c r="AA378" s="7"/>
    </row>
    <row r="379" spans="1:27" ht="15.75" customHeight="1" x14ac:dyDescent="0.15">
      <c r="A379" s="1"/>
      <c r="G379" s="104"/>
      <c r="Z379" s="7"/>
      <c r="AA379" s="7"/>
    </row>
    <row r="380" spans="1:27" ht="15.75" customHeight="1" x14ac:dyDescent="0.15">
      <c r="A380" s="1"/>
      <c r="G380" s="104"/>
      <c r="Z380" s="7"/>
      <c r="AA380" s="7"/>
    </row>
    <row r="381" spans="1:27" ht="15.75" customHeight="1" x14ac:dyDescent="0.15">
      <c r="A381" s="1"/>
      <c r="G381" s="104"/>
      <c r="Z381" s="7"/>
      <c r="AA381" s="7"/>
    </row>
    <row r="382" spans="1:27" ht="15.75" customHeight="1" x14ac:dyDescent="0.15">
      <c r="A382" s="1"/>
      <c r="G382" s="104"/>
      <c r="Z382" s="7"/>
      <c r="AA382" s="7"/>
    </row>
    <row r="383" spans="1:27" ht="15.75" customHeight="1" x14ac:dyDescent="0.15">
      <c r="A383" s="1"/>
      <c r="G383" s="104"/>
      <c r="Z383" s="7"/>
      <c r="AA383" s="7"/>
    </row>
    <row r="384" spans="1:27" ht="15.75" customHeight="1" x14ac:dyDescent="0.15">
      <c r="A384" s="1"/>
      <c r="G384" s="104"/>
      <c r="Z384" s="7"/>
      <c r="AA384" s="7"/>
    </row>
    <row r="385" spans="1:27" ht="15.75" customHeight="1" x14ac:dyDescent="0.15">
      <c r="A385" s="1"/>
      <c r="G385" s="104"/>
      <c r="Z385" s="7"/>
      <c r="AA385" s="7"/>
    </row>
    <row r="386" spans="1:27" ht="15.75" customHeight="1" x14ac:dyDescent="0.15">
      <c r="A386" s="1"/>
      <c r="G386" s="104"/>
      <c r="Z386" s="7"/>
      <c r="AA386" s="7"/>
    </row>
    <row r="387" spans="1:27" ht="15.75" customHeight="1" x14ac:dyDescent="0.15">
      <c r="A387" s="1"/>
      <c r="G387" s="104"/>
      <c r="Z387" s="7"/>
      <c r="AA387" s="7"/>
    </row>
    <row r="388" spans="1:27" ht="15.75" customHeight="1" x14ac:dyDescent="0.15">
      <c r="A388" s="1"/>
      <c r="G388" s="104"/>
      <c r="Z388" s="7"/>
      <c r="AA388" s="7"/>
    </row>
    <row r="389" spans="1:27" ht="15.75" customHeight="1" x14ac:dyDescent="0.15">
      <c r="A389" s="1"/>
      <c r="G389" s="104"/>
      <c r="Z389" s="7"/>
      <c r="AA389" s="7"/>
    </row>
    <row r="390" spans="1:27" ht="15.75" customHeight="1" x14ac:dyDescent="0.15">
      <c r="A390" s="1"/>
      <c r="G390" s="104"/>
      <c r="Z390" s="7"/>
      <c r="AA390" s="7"/>
    </row>
    <row r="391" spans="1:27" ht="15.75" customHeight="1" x14ac:dyDescent="0.15">
      <c r="A391" s="1"/>
      <c r="G391" s="104"/>
      <c r="Z391" s="7"/>
      <c r="AA391" s="7"/>
    </row>
    <row r="392" spans="1:27" ht="15.75" customHeight="1" x14ac:dyDescent="0.15">
      <c r="A392" s="1"/>
      <c r="G392" s="104"/>
      <c r="Z392" s="7"/>
      <c r="AA392" s="7"/>
    </row>
    <row r="393" spans="1:27" ht="15.75" customHeight="1" x14ac:dyDescent="0.15">
      <c r="A393" s="1"/>
      <c r="G393" s="104"/>
      <c r="Z393" s="7"/>
      <c r="AA393" s="7"/>
    </row>
    <row r="394" spans="1:27" ht="15.75" customHeight="1" x14ac:dyDescent="0.15">
      <c r="A394" s="1"/>
      <c r="G394" s="104"/>
      <c r="Z394" s="7"/>
      <c r="AA394" s="7"/>
    </row>
    <row r="395" spans="1:27" ht="15.75" customHeight="1" x14ac:dyDescent="0.15">
      <c r="A395" s="1"/>
      <c r="G395" s="104"/>
      <c r="Z395" s="7"/>
      <c r="AA395" s="7"/>
    </row>
    <row r="396" spans="1:27" ht="15.75" customHeight="1" x14ac:dyDescent="0.15">
      <c r="A396" s="1"/>
      <c r="G396" s="104"/>
      <c r="Z396" s="7"/>
      <c r="AA396" s="7"/>
    </row>
    <row r="397" spans="1:27" ht="15.75" customHeight="1" x14ac:dyDescent="0.15">
      <c r="A397" s="1"/>
      <c r="G397" s="104"/>
      <c r="Z397" s="7"/>
      <c r="AA397" s="7"/>
    </row>
    <row r="398" spans="1:27" ht="15.75" customHeight="1" x14ac:dyDescent="0.15">
      <c r="A398" s="1"/>
      <c r="G398" s="104"/>
      <c r="Z398" s="7"/>
      <c r="AA398" s="7"/>
    </row>
    <row r="399" spans="1:27" ht="15.75" customHeight="1" x14ac:dyDescent="0.15">
      <c r="A399" s="1"/>
      <c r="G399" s="104"/>
      <c r="Z399" s="7"/>
      <c r="AA399" s="7"/>
    </row>
    <row r="400" spans="1:27" ht="15.75" customHeight="1" x14ac:dyDescent="0.15">
      <c r="A400" s="1"/>
      <c r="G400" s="104"/>
      <c r="Z400" s="7"/>
      <c r="AA400" s="7"/>
    </row>
    <row r="401" spans="1:27" ht="15.75" customHeight="1" x14ac:dyDescent="0.15">
      <c r="A401" s="1"/>
      <c r="G401" s="104"/>
      <c r="Z401" s="7"/>
      <c r="AA401" s="7"/>
    </row>
    <row r="402" spans="1:27" ht="15.75" customHeight="1" x14ac:dyDescent="0.15">
      <c r="A402" s="1"/>
      <c r="G402" s="104"/>
      <c r="Z402" s="7"/>
      <c r="AA402" s="7"/>
    </row>
    <row r="403" spans="1:27" ht="15.75" customHeight="1" x14ac:dyDescent="0.15">
      <c r="A403" s="1"/>
      <c r="G403" s="104"/>
      <c r="Z403" s="7"/>
      <c r="AA403" s="7"/>
    </row>
    <row r="404" spans="1:27" ht="15.75" customHeight="1" x14ac:dyDescent="0.15">
      <c r="A404" s="1"/>
      <c r="G404" s="104"/>
      <c r="Z404" s="7"/>
      <c r="AA404" s="7"/>
    </row>
    <row r="405" spans="1:27" ht="15.75" customHeight="1" x14ac:dyDescent="0.15">
      <c r="A405" s="1"/>
      <c r="G405" s="104"/>
      <c r="Z405" s="7"/>
      <c r="AA405" s="7"/>
    </row>
    <row r="406" spans="1:27" ht="15.75" customHeight="1" x14ac:dyDescent="0.15">
      <c r="A406" s="1"/>
      <c r="G406" s="104"/>
      <c r="Z406" s="7"/>
      <c r="AA406" s="7"/>
    </row>
    <row r="407" spans="1:27" ht="15.75" customHeight="1" x14ac:dyDescent="0.15">
      <c r="A407" s="1"/>
      <c r="G407" s="104"/>
      <c r="Z407" s="7"/>
      <c r="AA407" s="7"/>
    </row>
    <row r="408" spans="1:27" ht="15.75" customHeight="1" x14ac:dyDescent="0.15">
      <c r="A408" s="1"/>
      <c r="G408" s="104"/>
      <c r="Z408" s="7"/>
      <c r="AA408" s="7"/>
    </row>
    <row r="409" spans="1:27" ht="15.75" customHeight="1" x14ac:dyDescent="0.15">
      <c r="A409" s="1"/>
      <c r="G409" s="104"/>
      <c r="Z409" s="7"/>
      <c r="AA409" s="7"/>
    </row>
    <row r="410" spans="1:27" ht="15.75" customHeight="1" x14ac:dyDescent="0.15">
      <c r="A410" s="1"/>
      <c r="G410" s="104"/>
      <c r="Z410" s="7"/>
      <c r="AA410" s="7"/>
    </row>
    <row r="411" spans="1:27" ht="15.75" customHeight="1" x14ac:dyDescent="0.15">
      <c r="A411" s="1"/>
      <c r="G411" s="104"/>
      <c r="Z411" s="7"/>
      <c r="AA411" s="7"/>
    </row>
    <row r="412" spans="1:27" ht="15.75" customHeight="1" x14ac:dyDescent="0.15">
      <c r="A412" s="1"/>
      <c r="G412" s="104"/>
      <c r="Z412" s="7"/>
      <c r="AA412" s="7"/>
    </row>
    <row r="413" spans="1:27" ht="15.75" customHeight="1" x14ac:dyDescent="0.15">
      <c r="A413" s="1"/>
      <c r="G413" s="104"/>
      <c r="Z413" s="7"/>
      <c r="AA413" s="7"/>
    </row>
    <row r="414" spans="1:27" ht="15.75" customHeight="1" x14ac:dyDescent="0.15">
      <c r="A414" s="1"/>
      <c r="G414" s="104"/>
      <c r="Z414" s="7"/>
      <c r="AA414" s="7"/>
    </row>
    <row r="415" spans="1:27" ht="15.75" customHeight="1" x14ac:dyDescent="0.15">
      <c r="A415" s="1"/>
      <c r="G415" s="104"/>
      <c r="Z415" s="7"/>
      <c r="AA415" s="7"/>
    </row>
    <row r="416" spans="1:27" ht="15.75" customHeight="1" x14ac:dyDescent="0.15">
      <c r="A416" s="1"/>
      <c r="G416" s="104"/>
      <c r="Z416" s="7"/>
      <c r="AA416" s="7"/>
    </row>
    <row r="417" spans="1:27" ht="15.75" customHeight="1" x14ac:dyDescent="0.15">
      <c r="A417" s="1"/>
      <c r="G417" s="104"/>
      <c r="Z417" s="7"/>
      <c r="AA417" s="7"/>
    </row>
    <row r="418" spans="1:27" ht="15.75" customHeight="1" x14ac:dyDescent="0.15">
      <c r="A418" s="1"/>
      <c r="G418" s="104"/>
      <c r="Z418" s="7"/>
      <c r="AA418" s="7"/>
    </row>
    <row r="419" spans="1:27" ht="15.75" customHeight="1" x14ac:dyDescent="0.15">
      <c r="A419" s="1"/>
      <c r="G419" s="104"/>
      <c r="Z419" s="7"/>
      <c r="AA419" s="7"/>
    </row>
    <row r="420" spans="1:27" ht="15.75" customHeight="1" x14ac:dyDescent="0.15">
      <c r="A420" s="1"/>
      <c r="G420" s="104"/>
      <c r="Z420" s="7"/>
      <c r="AA420" s="7"/>
    </row>
    <row r="421" spans="1:27" ht="15.75" customHeight="1" x14ac:dyDescent="0.15">
      <c r="A421" s="1"/>
      <c r="G421" s="104"/>
      <c r="Z421" s="7"/>
      <c r="AA421" s="7"/>
    </row>
    <row r="422" spans="1:27" ht="15.75" customHeight="1" x14ac:dyDescent="0.15">
      <c r="A422" s="1"/>
      <c r="G422" s="104"/>
      <c r="Z422" s="7"/>
      <c r="AA422" s="7"/>
    </row>
    <row r="423" spans="1:27" ht="15.75" customHeight="1" x14ac:dyDescent="0.15">
      <c r="A423" s="1"/>
      <c r="G423" s="104"/>
      <c r="Z423" s="7"/>
      <c r="AA423" s="7"/>
    </row>
    <row r="424" spans="1:27" ht="15.75" customHeight="1" x14ac:dyDescent="0.15">
      <c r="A424" s="1"/>
      <c r="G424" s="104"/>
      <c r="Z424" s="7"/>
      <c r="AA424" s="7"/>
    </row>
    <row r="425" spans="1:27" ht="15.75" customHeight="1" x14ac:dyDescent="0.15">
      <c r="A425" s="1"/>
      <c r="G425" s="104"/>
      <c r="Z425" s="7"/>
      <c r="AA425" s="7"/>
    </row>
    <row r="426" spans="1:27" ht="15.75" customHeight="1" x14ac:dyDescent="0.15">
      <c r="A426" s="1"/>
      <c r="G426" s="104"/>
      <c r="Z426" s="7"/>
      <c r="AA426" s="7"/>
    </row>
    <row r="427" spans="1:27" ht="15.75" customHeight="1" x14ac:dyDescent="0.15">
      <c r="A427" s="1"/>
      <c r="G427" s="104"/>
      <c r="Z427" s="7"/>
      <c r="AA427" s="7"/>
    </row>
    <row r="428" spans="1:27" ht="15.75" customHeight="1" x14ac:dyDescent="0.15">
      <c r="A428" s="1"/>
      <c r="G428" s="104"/>
      <c r="Z428" s="7"/>
      <c r="AA428" s="7"/>
    </row>
    <row r="429" spans="1:27" ht="15.75" customHeight="1" x14ac:dyDescent="0.15">
      <c r="A429" s="1"/>
      <c r="G429" s="104"/>
      <c r="Z429" s="7"/>
      <c r="AA429" s="7"/>
    </row>
    <row r="430" spans="1:27" ht="15.75" customHeight="1" x14ac:dyDescent="0.15">
      <c r="A430" s="1"/>
      <c r="G430" s="104"/>
      <c r="Z430" s="7"/>
      <c r="AA430" s="7"/>
    </row>
    <row r="431" spans="1:27" ht="15.75" customHeight="1" x14ac:dyDescent="0.15">
      <c r="A431" s="1"/>
      <c r="G431" s="104"/>
      <c r="Z431" s="7"/>
      <c r="AA431" s="7"/>
    </row>
    <row r="432" spans="1:27" ht="15.75" customHeight="1" x14ac:dyDescent="0.15">
      <c r="A432" s="1"/>
      <c r="G432" s="104"/>
      <c r="Z432" s="7"/>
      <c r="AA432" s="7"/>
    </row>
    <row r="433" spans="1:27" ht="15.75" customHeight="1" x14ac:dyDescent="0.15">
      <c r="A433" s="1"/>
      <c r="G433" s="104"/>
      <c r="Z433" s="7"/>
      <c r="AA433" s="7"/>
    </row>
    <row r="434" spans="1:27" ht="15.75" customHeight="1" x14ac:dyDescent="0.15">
      <c r="A434" s="1"/>
      <c r="G434" s="104"/>
      <c r="Z434" s="7"/>
      <c r="AA434" s="7"/>
    </row>
    <row r="435" spans="1:27" ht="15.75" customHeight="1" x14ac:dyDescent="0.15">
      <c r="A435" s="1"/>
      <c r="G435" s="104"/>
      <c r="Z435" s="7"/>
      <c r="AA435" s="7"/>
    </row>
    <row r="436" spans="1:27" ht="15.75" customHeight="1" x14ac:dyDescent="0.15">
      <c r="A436" s="1"/>
      <c r="G436" s="104"/>
      <c r="Z436" s="7"/>
      <c r="AA436" s="7"/>
    </row>
    <row r="437" spans="1:27" ht="15.75" customHeight="1" x14ac:dyDescent="0.15">
      <c r="A437" s="1"/>
      <c r="G437" s="104"/>
      <c r="Z437" s="7"/>
      <c r="AA437" s="7"/>
    </row>
    <row r="438" spans="1:27" ht="15.75" customHeight="1" x14ac:dyDescent="0.15">
      <c r="A438" s="1"/>
      <c r="G438" s="104"/>
      <c r="Z438" s="7"/>
      <c r="AA438" s="7"/>
    </row>
    <row r="439" spans="1:27" ht="15.75" customHeight="1" x14ac:dyDescent="0.15">
      <c r="A439" s="1"/>
      <c r="G439" s="104"/>
      <c r="Z439" s="7"/>
      <c r="AA439" s="7"/>
    </row>
    <row r="440" spans="1:27" ht="15.75" customHeight="1" x14ac:dyDescent="0.15">
      <c r="A440" s="1"/>
      <c r="G440" s="104"/>
      <c r="Z440" s="7"/>
      <c r="AA440" s="7"/>
    </row>
    <row r="441" spans="1:27" ht="15.75" customHeight="1" x14ac:dyDescent="0.15">
      <c r="A441" s="1"/>
      <c r="G441" s="104"/>
      <c r="Z441" s="7"/>
      <c r="AA441" s="7"/>
    </row>
    <row r="442" spans="1:27" ht="15.75" customHeight="1" x14ac:dyDescent="0.15">
      <c r="A442" s="1"/>
      <c r="G442" s="104"/>
      <c r="Z442" s="7"/>
      <c r="AA442" s="7"/>
    </row>
    <row r="443" spans="1:27" ht="15.75" customHeight="1" x14ac:dyDescent="0.15">
      <c r="A443" s="1"/>
      <c r="G443" s="104"/>
      <c r="Z443" s="7"/>
      <c r="AA443" s="7"/>
    </row>
    <row r="444" spans="1:27" ht="15.75" customHeight="1" x14ac:dyDescent="0.15">
      <c r="A444" s="1"/>
      <c r="G444" s="104"/>
      <c r="Z444" s="7"/>
      <c r="AA444" s="7"/>
    </row>
    <row r="445" spans="1:27" ht="15.75" customHeight="1" x14ac:dyDescent="0.15">
      <c r="A445" s="1"/>
      <c r="G445" s="104"/>
      <c r="Z445" s="7"/>
      <c r="AA445" s="7"/>
    </row>
    <row r="446" spans="1:27" ht="15.75" customHeight="1" x14ac:dyDescent="0.15">
      <c r="A446" s="1"/>
      <c r="G446" s="104"/>
      <c r="Z446" s="7"/>
      <c r="AA446" s="7"/>
    </row>
    <row r="447" spans="1:27" ht="15.75" customHeight="1" x14ac:dyDescent="0.15">
      <c r="A447" s="1"/>
      <c r="G447" s="104"/>
      <c r="Z447" s="7"/>
      <c r="AA447" s="7"/>
    </row>
    <row r="448" spans="1:27" ht="15.75" customHeight="1" x14ac:dyDescent="0.15">
      <c r="A448" s="1"/>
      <c r="G448" s="104"/>
      <c r="Z448" s="7"/>
      <c r="AA448" s="7"/>
    </row>
    <row r="449" spans="1:27" ht="15.75" customHeight="1" x14ac:dyDescent="0.15">
      <c r="A449" s="1"/>
      <c r="G449" s="104"/>
      <c r="Z449" s="7"/>
      <c r="AA449" s="7"/>
    </row>
    <row r="450" spans="1:27" ht="15.75" customHeight="1" x14ac:dyDescent="0.15">
      <c r="A450" s="1"/>
      <c r="G450" s="104"/>
      <c r="Z450" s="7"/>
      <c r="AA450" s="7"/>
    </row>
    <row r="451" spans="1:27" ht="15.75" customHeight="1" x14ac:dyDescent="0.15">
      <c r="A451" s="1"/>
      <c r="G451" s="104"/>
      <c r="Z451" s="7"/>
      <c r="AA451" s="7"/>
    </row>
    <row r="452" spans="1:27" ht="15.75" customHeight="1" x14ac:dyDescent="0.15">
      <c r="A452" s="1"/>
      <c r="G452" s="104"/>
      <c r="Z452" s="7"/>
      <c r="AA452" s="7"/>
    </row>
    <row r="453" spans="1:27" ht="15.75" customHeight="1" x14ac:dyDescent="0.15">
      <c r="A453" s="1"/>
      <c r="G453" s="104"/>
      <c r="Z453" s="7"/>
      <c r="AA453" s="7"/>
    </row>
    <row r="454" spans="1:27" ht="15.75" customHeight="1" x14ac:dyDescent="0.15">
      <c r="A454" s="1"/>
      <c r="G454" s="104"/>
      <c r="Z454" s="7"/>
      <c r="AA454" s="7"/>
    </row>
    <row r="455" spans="1:27" ht="15.75" customHeight="1" x14ac:dyDescent="0.15">
      <c r="A455" s="1"/>
      <c r="G455" s="104"/>
      <c r="Z455" s="7"/>
      <c r="AA455" s="7"/>
    </row>
    <row r="456" spans="1:27" ht="15.75" customHeight="1" x14ac:dyDescent="0.15">
      <c r="A456" s="1"/>
      <c r="G456" s="104"/>
      <c r="Z456" s="7"/>
      <c r="AA456" s="7"/>
    </row>
    <row r="457" spans="1:27" ht="15.75" customHeight="1" x14ac:dyDescent="0.15">
      <c r="A457" s="1"/>
      <c r="G457" s="104"/>
      <c r="Z457" s="7"/>
      <c r="AA457" s="7"/>
    </row>
    <row r="458" spans="1:27" ht="15.75" customHeight="1" x14ac:dyDescent="0.15">
      <c r="A458" s="1"/>
      <c r="G458" s="104"/>
      <c r="Z458" s="7"/>
      <c r="AA458" s="7"/>
    </row>
    <row r="459" spans="1:27" ht="15.75" customHeight="1" x14ac:dyDescent="0.15">
      <c r="A459" s="1"/>
      <c r="G459" s="104"/>
      <c r="Z459" s="7"/>
      <c r="AA459" s="7"/>
    </row>
    <row r="460" spans="1:27" ht="15.75" customHeight="1" x14ac:dyDescent="0.15">
      <c r="A460" s="1"/>
      <c r="G460" s="104"/>
      <c r="Z460" s="7"/>
      <c r="AA460" s="7"/>
    </row>
    <row r="461" spans="1:27" ht="15.75" customHeight="1" x14ac:dyDescent="0.15">
      <c r="A461" s="1"/>
      <c r="G461" s="104"/>
      <c r="Z461" s="7"/>
      <c r="AA461" s="7"/>
    </row>
    <row r="462" spans="1:27" ht="15.75" customHeight="1" x14ac:dyDescent="0.15">
      <c r="A462" s="1"/>
      <c r="G462" s="104"/>
      <c r="Z462" s="7"/>
      <c r="AA462" s="7"/>
    </row>
    <row r="463" spans="1:27" ht="15.75" customHeight="1" x14ac:dyDescent="0.15">
      <c r="A463" s="1"/>
      <c r="G463" s="104"/>
      <c r="Z463" s="7"/>
      <c r="AA463" s="7"/>
    </row>
    <row r="464" spans="1:27" ht="15.75" customHeight="1" x14ac:dyDescent="0.15">
      <c r="A464" s="1"/>
      <c r="G464" s="104"/>
      <c r="Z464" s="7"/>
      <c r="AA464" s="7"/>
    </row>
    <row r="465" spans="1:27" ht="15.75" customHeight="1" x14ac:dyDescent="0.15">
      <c r="A465" s="1"/>
      <c r="G465" s="104"/>
      <c r="Z465" s="7"/>
      <c r="AA465" s="7"/>
    </row>
    <row r="466" spans="1:27" ht="15.75" customHeight="1" x14ac:dyDescent="0.15">
      <c r="A466" s="1"/>
      <c r="G466" s="104"/>
      <c r="Z466" s="7"/>
      <c r="AA466" s="7"/>
    </row>
    <row r="467" spans="1:27" ht="15.75" customHeight="1" x14ac:dyDescent="0.15">
      <c r="A467" s="1"/>
      <c r="G467" s="104"/>
      <c r="Z467" s="7"/>
      <c r="AA467" s="7"/>
    </row>
    <row r="468" spans="1:27" ht="15.75" customHeight="1" x14ac:dyDescent="0.15">
      <c r="A468" s="1"/>
      <c r="G468" s="104"/>
      <c r="Z468" s="7"/>
      <c r="AA468" s="7"/>
    </row>
    <row r="469" spans="1:27" ht="15.75" customHeight="1" x14ac:dyDescent="0.15">
      <c r="A469" s="1"/>
      <c r="G469" s="104"/>
      <c r="Z469" s="7"/>
      <c r="AA469" s="7"/>
    </row>
    <row r="470" spans="1:27" ht="15.75" customHeight="1" x14ac:dyDescent="0.15">
      <c r="A470" s="1"/>
      <c r="G470" s="104"/>
      <c r="Z470" s="7"/>
      <c r="AA470" s="7"/>
    </row>
    <row r="471" spans="1:27" ht="15.75" customHeight="1" x14ac:dyDescent="0.15">
      <c r="A471" s="1"/>
      <c r="G471" s="104"/>
      <c r="Z471" s="7"/>
      <c r="AA471" s="7"/>
    </row>
    <row r="472" spans="1:27" ht="15.75" customHeight="1" x14ac:dyDescent="0.15">
      <c r="A472" s="1"/>
      <c r="G472" s="104"/>
      <c r="Z472" s="7"/>
      <c r="AA472" s="7"/>
    </row>
    <row r="473" spans="1:27" ht="15.75" customHeight="1" x14ac:dyDescent="0.15">
      <c r="A473" s="1"/>
      <c r="G473" s="104"/>
      <c r="Z473" s="7"/>
      <c r="AA473" s="7"/>
    </row>
    <row r="474" spans="1:27" ht="15.75" customHeight="1" x14ac:dyDescent="0.15">
      <c r="A474" s="1"/>
      <c r="G474" s="104"/>
      <c r="Z474" s="7"/>
      <c r="AA474" s="7"/>
    </row>
    <row r="475" spans="1:27" ht="15.75" customHeight="1" x14ac:dyDescent="0.15">
      <c r="A475" s="1"/>
      <c r="G475" s="104"/>
      <c r="Z475" s="7"/>
      <c r="AA475" s="7"/>
    </row>
    <row r="476" spans="1:27" ht="15.75" customHeight="1" x14ac:dyDescent="0.15">
      <c r="A476" s="1"/>
      <c r="G476" s="104"/>
      <c r="Z476" s="7"/>
      <c r="AA476" s="7"/>
    </row>
    <row r="477" spans="1:27" ht="15.75" customHeight="1" x14ac:dyDescent="0.15">
      <c r="A477" s="1"/>
      <c r="G477" s="104"/>
      <c r="Z477" s="7"/>
      <c r="AA477" s="7"/>
    </row>
    <row r="478" spans="1:27" ht="15.75" customHeight="1" x14ac:dyDescent="0.15">
      <c r="A478" s="1"/>
      <c r="G478" s="104"/>
      <c r="Z478" s="7"/>
      <c r="AA478" s="7"/>
    </row>
    <row r="479" spans="1:27" ht="15.75" customHeight="1" x14ac:dyDescent="0.15">
      <c r="A479" s="1"/>
      <c r="G479" s="104"/>
      <c r="Z479" s="7"/>
      <c r="AA479" s="7"/>
    </row>
    <row r="480" spans="1:27" ht="15.75" customHeight="1" x14ac:dyDescent="0.15">
      <c r="A480" s="1"/>
      <c r="G480" s="104"/>
      <c r="Z480" s="7"/>
      <c r="AA480" s="7"/>
    </row>
    <row r="481" spans="1:27" ht="15.75" customHeight="1" x14ac:dyDescent="0.15">
      <c r="A481" s="1"/>
      <c r="G481" s="104"/>
      <c r="Z481" s="7"/>
      <c r="AA481" s="7"/>
    </row>
    <row r="482" spans="1:27" ht="15.75" customHeight="1" x14ac:dyDescent="0.15">
      <c r="A482" s="1"/>
      <c r="G482" s="104"/>
      <c r="Z482" s="7"/>
      <c r="AA482" s="7"/>
    </row>
    <row r="483" spans="1:27" ht="15.75" customHeight="1" x14ac:dyDescent="0.15">
      <c r="A483" s="1"/>
      <c r="G483" s="104"/>
      <c r="Z483" s="7"/>
      <c r="AA483" s="7"/>
    </row>
    <row r="484" spans="1:27" ht="15.75" customHeight="1" x14ac:dyDescent="0.15">
      <c r="A484" s="1"/>
      <c r="G484" s="104"/>
      <c r="Z484" s="7"/>
      <c r="AA484" s="7"/>
    </row>
    <row r="485" spans="1:27" ht="15.75" customHeight="1" x14ac:dyDescent="0.15">
      <c r="A485" s="1"/>
      <c r="G485" s="104"/>
      <c r="Z485" s="7"/>
      <c r="AA485" s="7"/>
    </row>
    <row r="486" spans="1:27" ht="15.75" customHeight="1" x14ac:dyDescent="0.15">
      <c r="A486" s="1"/>
      <c r="G486" s="104"/>
      <c r="Z486" s="7"/>
      <c r="AA486" s="7"/>
    </row>
    <row r="487" spans="1:27" ht="15.75" customHeight="1" x14ac:dyDescent="0.15">
      <c r="A487" s="1"/>
      <c r="G487" s="104"/>
      <c r="Z487" s="7"/>
      <c r="AA487" s="7"/>
    </row>
    <row r="488" spans="1:27" ht="15.75" customHeight="1" x14ac:dyDescent="0.15">
      <c r="A488" s="1"/>
      <c r="G488" s="104"/>
      <c r="Z488" s="7"/>
      <c r="AA488" s="7"/>
    </row>
    <row r="489" spans="1:27" ht="15.75" customHeight="1" x14ac:dyDescent="0.15">
      <c r="A489" s="1"/>
      <c r="G489" s="104"/>
      <c r="Z489" s="7"/>
      <c r="AA489" s="7"/>
    </row>
    <row r="490" spans="1:27" ht="15.75" customHeight="1" x14ac:dyDescent="0.15">
      <c r="A490" s="1"/>
      <c r="G490" s="104"/>
      <c r="Z490" s="7"/>
      <c r="AA490" s="7"/>
    </row>
    <row r="491" spans="1:27" ht="15.75" customHeight="1" x14ac:dyDescent="0.15">
      <c r="A491" s="1"/>
      <c r="G491" s="104"/>
      <c r="Z491" s="7"/>
      <c r="AA491" s="7"/>
    </row>
    <row r="492" spans="1:27" ht="15.75" customHeight="1" x14ac:dyDescent="0.15">
      <c r="A492" s="1"/>
      <c r="G492" s="104"/>
      <c r="Z492" s="7"/>
      <c r="AA492" s="7"/>
    </row>
    <row r="493" spans="1:27" ht="15.75" customHeight="1" x14ac:dyDescent="0.15">
      <c r="A493" s="1"/>
      <c r="G493" s="104"/>
      <c r="Z493" s="7"/>
      <c r="AA493" s="7"/>
    </row>
    <row r="494" spans="1:27" ht="15.75" customHeight="1" x14ac:dyDescent="0.15">
      <c r="A494" s="1"/>
      <c r="G494" s="104"/>
      <c r="Z494" s="7"/>
      <c r="AA494" s="7"/>
    </row>
    <row r="495" spans="1:27" ht="15.75" customHeight="1" x14ac:dyDescent="0.15">
      <c r="A495" s="1"/>
      <c r="G495" s="104"/>
      <c r="Z495" s="7"/>
      <c r="AA495" s="7"/>
    </row>
    <row r="496" spans="1:27" ht="15.75" customHeight="1" x14ac:dyDescent="0.15">
      <c r="A496" s="1"/>
      <c r="G496" s="104"/>
      <c r="Z496" s="7"/>
      <c r="AA496" s="7"/>
    </row>
    <row r="497" spans="1:27" ht="15.75" customHeight="1" x14ac:dyDescent="0.15">
      <c r="A497" s="1"/>
      <c r="G497" s="104"/>
      <c r="Z497" s="7"/>
      <c r="AA497" s="7"/>
    </row>
    <row r="498" spans="1:27" ht="15.75" customHeight="1" x14ac:dyDescent="0.15">
      <c r="A498" s="1"/>
      <c r="G498" s="104"/>
      <c r="Z498" s="7"/>
      <c r="AA498" s="7"/>
    </row>
    <row r="499" spans="1:27" ht="15.75" customHeight="1" x14ac:dyDescent="0.15">
      <c r="A499" s="1"/>
      <c r="G499" s="104"/>
      <c r="Z499" s="7"/>
      <c r="AA499" s="7"/>
    </row>
    <row r="500" spans="1:27" ht="15.75" customHeight="1" x14ac:dyDescent="0.15">
      <c r="A500" s="1"/>
      <c r="G500" s="104"/>
      <c r="Z500" s="7"/>
      <c r="AA500" s="7"/>
    </row>
    <row r="501" spans="1:27" ht="15.75" customHeight="1" x14ac:dyDescent="0.15">
      <c r="A501" s="1"/>
      <c r="G501" s="104"/>
      <c r="Z501" s="7"/>
      <c r="AA501" s="7"/>
    </row>
    <row r="502" spans="1:27" ht="15.75" customHeight="1" x14ac:dyDescent="0.15">
      <c r="A502" s="1"/>
      <c r="G502" s="104"/>
      <c r="Z502" s="7"/>
      <c r="AA502" s="7"/>
    </row>
    <row r="503" spans="1:27" ht="15.75" customHeight="1" x14ac:dyDescent="0.15">
      <c r="A503" s="1"/>
      <c r="G503" s="104"/>
      <c r="Z503" s="7"/>
      <c r="AA503" s="7"/>
    </row>
    <row r="504" spans="1:27" ht="15.75" customHeight="1" x14ac:dyDescent="0.15">
      <c r="A504" s="1"/>
      <c r="G504" s="104"/>
      <c r="Z504" s="7"/>
      <c r="AA504" s="7"/>
    </row>
    <row r="505" spans="1:27" ht="15.75" customHeight="1" x14ac:dyDescent="0.15">
      <c r="A505" s="1"/>
      <c r="G505" s="104"/>
      <c r="Z505" s="7"/>
      <c r="AA505" s="7"/>
    </row>
    <row r="506" spans="1:27" ht="15.75" customHeight="1" x14ac:dyDescent="0.15">
      <c r="A506" s="1"/>
      <c r="G506" s="104"/>
      <c r="Z506" s="7"/>
      <c r="AA506" s="7"/>
    </row>
    <row r="507" spans="1:27" ht="15.75" customHeight="1" x14ac:dyDescent="0.15">
      <c r="A507" s="1"/>
      <c r="G507" s="104"/>
      <c r="Z507" s="7"/>
      <c r="AA507" s="7"/>
    </row>
    <row r="508" spans="1:27" ht="15.75" customHeight="1" x14ac:dyDescent="0.15">
      <c r="A508" s="1"/>
      <c r="G508" s="104"/>
      <c r="Z508" s="7"/>
      <c r="AA508" s="7"/>
    </row>
    <row r="509" spans="1:27" ht="15.75" customHeight="1" x14ac:dyDescent="0.15">
      <c r="A509" s="1"/>
      <c r="G509" s="104"/>
      <c r="Z509" s="7"/>
      <c r="AA509" s="7"/>
    </row>
    <row r="510" spans="1:27" ht="15.75" customHeight="1" x14ac:dyDescent="0.15">
      <c r="A510" s="1"/>
      <c r="G510" s="104"/>
      <c r="Z510" s="7"/>
      <c r="AA510" s="7"/>
    </row>
    <row r="511" spans="1:27" ht="15.75" customHeight="1" x14ac:dyDescent="0.15">
      <c r="A511" s="1"/>
      <c r="G511" s="104"/>
      <c r="Z511" s="7"/>
      <c r="AA511" s="7"/>
    </row>
    <row r="512" spans="1:27" ht="15.75" customHeight="1" x14ac:dyDescent="0.15">
      <c r="A512" s="1"/>
      <c r="G512" s="104"/>
      <c r="Z512" s="7"/>
      <c r="AA512" s="7"/>
    </row>
    <row r="513" spans="1:27" ht="15.75" customHeight="1" x14ac:dyDescent="0.15">
      <c r="A513" s="1"/>
      <c r="G513" s="104"/>
      <c r="Z513" s="7"/>
      <c r="AA513" s="7"/>
    </row>
    <row r="514" spans="1:27" ht="15.75" customHeight="1" x14ac:dyDescent="0.15">
      <c r="A514" s="1"/>
      <c r="G514" s="104"/>
      <c r="Z514" s="7"/>
      <c r="AA514" s="7"/>
    </row>
    <row r="515" spans="1:27" ht="15.75" customHeight="1" x14ac:dyDescent="0.15">
      <c r="A515" s="1"/>
      <c r="G515" s="104"/>
      <c r="Z515" s="7"/>
      <c r="AA515" s="7"/>
    </row>
    <row r="516" spans="1:27" ht="15.75" customHeight="1" x14ac:dyDescent="0.15">
      <c r="A516" s="1"/>
      <c r="G516" s="104"/>
      <c r="Z516" s="7"/>
      <c r="AA516" s="7"/>
    </row>
    <row r="517" spans="1:27" ht="15.75" customHeight="1" x14ac:dyDescent="0.15">
      <c r="A517" s="1"/>
      <c r="G517" s="104"/>
      <c r="Z517" s="7"/>
      <c r="AA517" s="7"/>
    </row>
    <row r="518" spans="1:27" ht="15.75" customHeight="1" x14ac:dyDescent="0.15">
      <c r="A518" s="1"/>
      <c r="G518" s="104"/>
      <c r="Z518" s="7"/>
      <c r="AA518" s="7"/>
    </row>
    <row r="519" spans="1:27" ht="15.75" customHeight="1" x14ac:dyDescent="0.15">
      <c r="A519" s="1"/>
      <c r="G519" s="104"/>
      <c r="Z519" s="7"/>
      <c r="AA519" s="7"/>
    </row>
    <row r="520" spans="1:27" ht="15.75" customHeight="1" x14ac:dyDescent="0.15">
      <c r="A520" s="1"/>
      <c r="G520" s="104"/>
      <c r="Z520" s="7"/>
      <c r="AA520" s="7"/>
    </row>
    <row r="521" spans="1:27" ht="15.75" customHeight="1" x14ac:dyDescent="0.15">
      <c r="A521" s="1"/>
      <c r="G521" s="104"/>
      <c r="Z521" s="7"/>
      <c r="AA521" s="7"/>
    </row>
    <row r="522" spans="1:27" ht="15.75" customHeight="1" x14ac:dyDescent="0.15">
      <c r="A522" s="1"/>
      <c r="G522" s="104"/>
      <c r="Z522" s="7"/>
      <c r="AA522" s="7"/>
    </row>
    <row r="523" spans="1:27" ht="15.75" customHeight="1" x14ac:dyDescent="0.15">
      <c r="A523" s="1"/>
      <c r="G523" s="104"/>
      <c r="Z523" s="7"/>
      <c r="AA523" s="7"/>
    </row>
    <row r="524" spans="1:27" ht="15.75" customHeight="1" x14ac:dyDescent="0.15">
      <c r="A524" s="1"/>
      <c r="G524" s="104"/>
      <c r="Z524" s="7"/>
      <c r="AA524" s="7"/>
    </row>
    <row r="525" spans="1:27" ht="15.75" customHeight="1" x14ac:dyDescent="0.15">
      <c r="A525" s="1"/>
      <c r="G525" s="104"/>
      <c r="Z525" s="7"/>
      <c r="AA525" s="7"/>
    </row>
    <row r="526" spans="1:27" ht="15.75" customHeight="1" x14ac:dyDescent="0.15">
      <c r="A526" s="1"/>
      <c r="G526" s="104"/>
      <c r="Z526" s="7"/>
      <c r="AA526" s="7"/>
    </row>
    <row r="527" spans="1:27" ht="15.75" customHeight="1" x14ac:dyDescent="0.15">
      <c r="A527" s="1"/>
      <c r="G527" s="104"/>
      <c r="Z527" s="7"/>
      <c r="AA527" s="7"/>
    </row>
    <row r="528" spans="1:27" ht="15.75" customHeight="1" x14ac:dyDescent="0.15">
      <c r="A528" s="1"/>
      <c r="G528" s="104"/>
      <c r="Z528" s="7"/>
      <c r="AA528" s="7"/>
    </row>
    <row r="529" spans="1:27" ht="15.75" customHeight="1" x14ac:dyDescent="0.15">
      <c r="A529" s="1"/>
      <c r="G529" s="104"/>
      <c r="Z529" s="7"/>
      <c r="AA529" s="7"/>
    </row>
    <row r="530" spans="1:27" ht="15.75" customHeight="1" x14ac:dyDescent="0.15">
      <c r="A530" s="1"/>
      <c r="G530" s="104"/>
      <c r="Z530" s="7"/>
      <c r="AA530" s="7"/>
    </row>
    <row r="531" spans="1:27" ht="15.75" customHeight="1" x14ac:dyDescent="0.15">
      <c r="A531" s="1"/>
      <c r="G531" s="104"/>
      <c r="Z531" s="7"/>
      <c r="AA531" s="7"/>
    </row>
    <row r="532" spans="1:27" ht="15.75" customHeight="1" x14ac:dyDescent="0.15">
      <c r="A532" s="1"/>
      <c r="G532" s="104"/>
      <c r="Z532" s="7"/>
      <c r="AA532" s="7"/>
    </row>
    <row r="533" spans="1:27" ht="15.75" customHeight="1" x14ac:dyDescent="0.15">
      <c r="A533" s="1"/>
      <c r="G533" s="104"/>
      <c r="Z533" s="7"/>
      <c r="AA533" s="7"/>
    </row>
    <row r="534" spans="1:27" ht="15.75" customHeight="1" x14ac:dyDescent="0.15">
      <c r="A534" s="1"/>
      <c r="G534" s="104"/>
      <c r="Z534" s="7"/>
      <c r="AA534" s="7"/>
    </row>
    <row r="535" spans="1:27" ht="15.75" customHeight="1" x14ac:dyDescent="0.15">
      <c r="A535" s="1"/>
      <c r="G535" s="104"/>
      <c r="Z535" s="7"/>
      <c r="AA535" s="7"/>
    </row>
    <row r="536" spans="1:27" ht="15.75" customHeight="1" x14ac:dyDescent="0.15">
      <c r="A536" s="1"/>
      <c r="G536" s="104"/>
      <c r="Z536" s="7"/>
      <c r="AA536" s="7"/>
    </row>
    <row r="537" spans="1:27" ht="15.75" customHeight="1" x14ac:dyDescent="0.15">
      <c r="A537" s="1"/>
      <c r="G537" s="104"/>
      <c r="Z537" s="7"/>
      <c r="AA537" s="7"/>
    </row>
    <row r="538" spans="1:27" ht="15.75" customHeight="1" x14ac:dyDescent="0.15">
      <c r="A538" s="1"/>
      <c r="G538" s="104"/>
      <c r="Z538" s="7"/>
      <c r="AA538" s="7"/>
    </row>
    <row r="539" spans="1:27" ht="15.75" customHeight="1" x14ac:dyDescent="0.15">
      <c r="A539" s="1"/>
      <c r="G539" s="104"/>
      <c r="Z539" s="7"/>
      <c r="AA539" s="7"/>
    </row>
    <row r="540" spans="1:27" ht="15.75" customHeight="1" x14ac:dyDescent="0.15">
      <c r="A540" s="1"/>
      <c r="G540" s="104"/>
      <c r="Z540" s="7"/>
      <c r="AA540" s="7"/>
    </row>
    <row r="541" spans="1:27" ht="15.75" customHeight="1" x14ac:dyDescent="0.15">
      <c r="A541" s="1"/>
      <c r="G541" s="104"/>
      <c r="Z541" s="7"/>
      <c r="AA541" s="7"/>
    </row>
    <row r="542" spans="1:27" ht="15.75" customHeight="1" x14ac:dyDescent="0.15">
      <c r="A542" s="1"/>
      <c r="G542" s="104"/>
      <c r="Z542" s="7"/>
      <c r="AA542" s="7"/>
    </row>
    <row r="543" spans="1:27" ht="15.75" customHeight="1" x14ac:dyDescent="0.15">
      <c r="A543" s="1"/>
      <c r="G543" s="104"/>
      <c r="Z543" s="7"/>
      <c r="AA543" s="7"/>
    </row>
    <row r="544" spans="1:27" ht="15.75" customHeight="1" x14ac:dyDescent="0.15">
      <c r="A544" s="1"/>
      <c r="G544" s="104"/>
      <c r="Z544" s="7"/>
      <c r="AA544" s="7"/>
    </row>
    <row r="545" spans="1:27" ht="15.75" customHeight="1" x14ac:dyDescent="0.15">
      <c r="A545" s="1"/>
      <c r="G545" s="104"/>
      <c r="Z545" s="7"/>
      <c r="AA545" s="7"/>
    </row>
    <row r="546" spans="1:27" ht="15.75" customHeight="1" x14ac:dyDescent="0.15">
      <c r="A546" s="1"/>
      <c r="G546" s="104"/>
      <c r="Z546" s="7"/>
      <c r="AA546" s="7"/>
    </row>
    <row r="547" spans="1:27" ht="15.75" customHeight="1" x14ac:dyDescent="0.15">
      <c r="A547" s="1"/>
      <c r="G547" s="104"/>
      <c r="Z547" s="7"/>
      <c r="AA547" s="7"/>
    </row>
    <row r="548" spans="1:27" ht="15.75" customHeight="1" x14ac:dyDescent="0.15">
      <c r="A548" s="1"/>
      <c r="G548" s="104"/>
      <c r="Z548" s="7"/>
      <c r="AA548" s="7"/>
    </row>
    <row r="549" spans="1:27" ht="15.75" customHeight="1" x14ac:dyDescent="0.15">
      <c r="A549" s="1"/>
      <c r="G549" s="104"/>
      <c r="Z549" s="7"/>
      <c r="AA549" s="7"/>
    </row>
    <row r="550" spans="1:27" ht="15.75" customHeight="1" x14ac:dyDescent="0.15">
      <c r="A550" s="1"/>
      <c r="G550" s="104"/>
      <c r="Z550" s="7"/>
      <c r="AA550" s="7"/>
    </row>
    <row r="551" spans="1:27" ht="15.75" customHeight="1" x14ac:dyDescent="0.15">
      <c r="A551" s="1"/>
      <c r="G551" s="104"/>
      <c r="Z551" s="7"/>
      <c r="AA551" s="7"/>
    </row>
    <row r="552" spans="1:27" ht="15.75" customHeight="1" x14ac:dyDescent="0.15">
      <c r="A552" s="1"/>
      <c r="G552" s="104"/>
      <c r="Z552" s="7"/>
      <c r="AA552" s="7"/>
    </row>
    <row r="553" spans="1:27" ht="15.75" customHeight="1" x14ac:dyDescent="0.15">
      <c r="A553" s="1"/>
      <c r="G553" s="104"/>
      <c r="Z553" s="7"/>
      <c r="AA553" s="7"/>
    </row>
    <row r="554" spans="1:27" ht="15.75" customHeight="1" x14ac:dyDescent="0.15">
      <c r="A554" s="1"/>
      <c r="G554" s="104"/>
      <c r="Z554" s="7"/>
      <c r="AA554" s="7"/>
    </row>
    <row r="555" spans="1:27" ht="15.75" customHeight="1" x14ac:dyDescent="0.15">
      <c r="A555" s="1"/>
      <c r="G555" s="104"/>
      <c r="Z555" s="7"/>
      <c r="AA555" s="7"/>
    </row>
    <row r="556" spans="1:27" ht="15.75" customHeight="1" x14ac:dyDescent="0.15">
      <c r="A556" s="1"/>
      <c r="G556" s="104"/>
      <c r="Z556" s="7"/>
      <c r="AA556" s="7"/>
    </row>
    <row r="557" spans="1:27" ht="15.75" customHeight="1" x14ac:dyDescent="0.15">
      <c r="A557" s="1"/>
      <c r="G557" s="104"/>
      <c r="Z557" s="7"/>
      <c r="AA557" s="7"/>
    </row>
    <row r="558" spans="1:27" ht="15.75" customHeight="1" x14ac:dyDescent="0.15">
      <c r="A558" s="1"/>
      <c r="G558" s="104"/>
      <c r="Z558" s="7"/>
      <c r="AA558" s="7"/>
    </row>
    <row r="559" spans="1:27" ht="15.75" customHeight="1" x14ac:dyDescent="0.15">
      <c r="A559" s="1"/>
      <c r="G559" s="104"/>
      <c r="Z559" s="7"/>
      <c r="AA559" s="7"/>
    </row>
    <row r="560" spans="1:27" ht="15.75" customHeight="1" x14ac:dyDescent="0.15">
      <c r="A560" s="1"/>
      <c r="G560" s="104"/>
      <c r="Z560" s="7"/>
      <c r="AA560" s="7"/>
    </row>
    <row r="561" spans="1:27" ht="15.75" customHeight="1" x14ac:dyDescent="0.15">
      <c r="A561" s="1"/>
      <c r="G561" s="104"/>
      <c r="Z561" s="7"/>
      <c r="AA561" s="7"/>
    </row>
    <row r="562" spans="1:27" ht="15.75" customHeight="1" x14ac:dyDescent="0.15">
      <c r="A562" s="1"/>
      <c r="G562" s="104"/>
      <c r="Z562" s="7"/>
      <c r="AA562" s="7"/>
    </row>
    <row r="563" spans="1:27" ht="15.75" customHeight="1" x14ac:dyDescent="0.15">
      <c r="A563" s="1"/>
      <c r="G563" s="104"/>
      <c r="Z563" s="7"/>
      <c r="AA563" s="7"/>
    </row>
    <row r="564" spans="1:27" ht="15.75" customHeight="1" x14ac:dyDescent="0.15">
      <c r="A564" s="1"/>
      <c r="G564" s="104"/>
      <c r="Z564" s="7"/>
      <c r="AA564" s="7"/>
    </row>
    <row r="565" spans="1:27" ht="15.75" customHeight="1" x14ac:dyDescent="0.15">
      <c r="A565" s="1"/>
      <c r="G565" s="104"/>
      <c r="Z565" s="7"/>
      <c r="AA565" s="7"/>
    </row>
    <row r="566" spans="1:27" ht="15.75" customHeight="1" x14ac:dyDescent="0.15">
      <c r="A566" s="1"/>
      <c r="G566" s="104"/>
      <c r="Z566" s="7"/>
      <c r="AA566" s="7"/>
    </row>
    <row r="567" spans="1:27" ht="15.75" customHeight="1" x14ac:dyDescent="0.15">
      <c r="A567" s="1"/>
      <c r="G567" s="104"/>
      <c r="Z567" s="7"/>
      <c r="AA567" s="7"/>
    </row>
    <row r="568" spans="1:27" ht="15.75" customHeight="1" x14ac:dyDescent="0.15">
      <c r="A568" s="1"/>
      <c r="G568" s="104"/>
      <c r="Z568" s="7"/>
      <c r="AA568" s="7"/>
    </row>
    <row r="569" spans="1:27" ht="15.75" customHeight="1" x14ac:dyDescent="0.15">
      <c r="A569" s="1"/>
      <c r="G569" s="104"/>
      <c r="Z569" s="7"/>
      <c r="AA569" s="7"/>
    </row>
    <row r="570" spans="1:27" ht="15.75" customHeight="1" x14ac:dyDescent="0.15">
      <c r="A570" s="1"/>
      <c r="G570" s="104"/>
      <c r="Z570" s="7"/>
      <c r="AA570" s="7"/>
    </row>
    <row r="571" spans="1:27" ht="15.75" customHeight="1" x14ac:dyDescent="0.15">
      <c r="A571" s="1"/>
      <c r="G571" s="104"/>
      <c r="Z571" s="7"/>
      <c r="AA571" s="7"/>
    </row>
    <row r="572" spans="1:27" ht="15.75" customHeight="1" x14ac:dyDescent="0.15">
      <c r="A572" s="1"/>
      <c r="G572" s="104"/>
      <c r="Z572" s="7"/>
      <c r="AA572" s="7"/>
    </row>
    <row r="573" spans="1:27" ht="15.75" customHeight="1" x14ac:dyDescent="0.15">
      <c r="A573" s="1"/>
      <c r="G573" s="104"/>
      <c r="Z573" s="7"/>
      <c r="AA573" s="7"/>
    </row>
    <row r="574" spans="1:27" ht="15.75" customHeight="1" x14ac:dyDescent="0.15">
      <c r="A574" s="1"/>
      <c r="G574" s="104"/>
      <c r="Z574" s="7"/>
      <c r="AA574" s="7"/>
    </row>
    <row r="575" spans="1:27" ht="15.75" customHeight="1" x14ac:dyDescent="0.15">
      <c r="A575" s="1"/>
      <c r="G575" s="104"/>
      <c r="Z575" s="7"/>
      <c r="AA575" s="7"/>
    </row>
    <row r="576" spans="1:27" ht="15.75" customHeight="1" x14ac:dyDescent="0.15">
      <c r="A576" s="1"/>
      <c r="G576" s="104"/>
      <c r="Z576" s="7"/>
      <c r="AA576" s="7"/>
    </row>
    <row r="577" spans="1:27" ht="15.75" customHeight="1" x14ac:dyDescent="0.15">
      <c r="A577" s="1"/>
      <c r="G577" s="104"/>
      <c r="Z577" s="7"/>
      <c r="AA577" s="7"/>
    </row>
    <row r="578" spans="1:27" ht="15.75" customHeight="1" x14ac:dyDescent="0.15">
      <c r="A578" s="1"/>
      <c r="G578" s="104"/>
      <c r="Z578" s="7"/>
      <c r="AA578" s="7"/>
    </row>
    <row r="579" spans="1:27" ht="15.75" customHeight="1" x14ac:dyDescent="0.15">
      <c r="A579" s="1"/>
      <c r="G579" s="104"/>
      <c r="Z579" s="7"/>
      <c r="AA579" s="7"/>
    </row>
    <row r="580" spans="1:27" ht="15.75" customHeight="1" x14ac:dyDescent="0.15">
      <c r="A580" s="1"/>
      <c r="G580" s="104"/>
      <c r="Z580" s="7"/>
      <c r="AA580" s="7"/>
    </row>
    <row r="581" spans="1:27" ht="15.75" customHeight="1" x14ac:dyDescent="0.15">
      <c r="A581" s="1"/>
      <c r="G581" s="104"/>
      <c r="Z581" s="7"/>
      <c r="AA581" s="7"/>
    </row>
    <row r="582" spans="1:27" ht="15.75" customHeight="1" x14ac:dyDescent="0.15">
      <c r="A582" s="1"/>
      <c r="G582" s="104"/>
      <c r="Z582" s="7"/>
      <c r="AA582" s="7"/>
    </row>
    <row r="583" spans="1:27" ht="15.75" customHeight="1" x14ac:dyDescent="0.15">
      <c r="A583" s="1"/>
      <c r="G583" s="104"/>
      <c r="Z583" s="7"/>
      <c r="AA583" s="7"/>
    </row>
    <row r="584" spans="1:27" ht="15.75" customHeight="1" x14ac:dyDescent="0.15">
      <c r="A584" s="1"/>
      <c r="G584" s="104"/>
      <c r="Z584" s="7"/>
      <c r="AA584" s="7"/>
    </row>
    <row r="585" spans="1:27" ht="15.75" customHeight="1" x14ac:dyDescent="0.15">
      <c r="A585" s="1"/>
      <c r="G585" s="104"/>
      <c r="Z585" s="7"/>
      <c r="AA585" s="7"/>
    </row>
    <row r="586" spans="1:27" ht="15.75" customHeight="1" x14ac:dyDescent="0.15">
      <c r="A586" s="1"/>
      <c r="G586" s="104"/>
      <c r="Z586" s="7"/>
      <c r="AA586" s="7"/>
    </row>
    <row r="587" spans="1:27" ht="15.75" customHeight="1" x14ac:dyDescent="0.15">
      <c r="A587" s="1"/>
      <c r="G587" s="104"/>
      <c r="Z587" s="7"/>
      <c r="AA587" s="7"/>
    </row>
    <row r="588" spans="1:27" ht="15.75" customHeight="1" x14ac:dyDescent="0.15">
      <c r="A588" s="1"/>
      <c r="G588" s="104"/>
      <c r="Z588" s="7"/>
      <c r="AA588" s="7"/>
    </row>
    <row r="589" spans="1:27" ht="15.75" customHeight="1" x14ac:dyDescent="0.15">
      <c r="A589" s="1"/>
      <c r="G589" s="104"/>
      <c r="Z589" s="7"/>
      <c r="AA589" s="7"/>
    </row>
    <row r="590" spans="1:27" ht="15.75" customHeight="1" x14ac:dyDescent="0.15">
      <c r="A590" s="1"/>
      <c r="G590" s="104"/>
      <c r="Z590" s="7"/>
      <c r="AA590" s="7"/>
    </row>
    <row r="591" spans="1:27" ht="15.75" customHeight="1" x14ac:dyDescent="0.15">
      <c r="A591" s="1"/>
      <c r="G591" s="104"/>
      <c r="Z591" s="7"/>
      <c r="AA591" s="7"/>
    </row>
    <row r="592" spans="1:27" ht="15.75" customHeight="1" x14ac:dyDescent="0.15">
      <c r="A592" s="1"/>
      <c r="G592" s="104"/>
      <c r="Z592" s="7"/>
      <c r="AA592" s="7"/>
    </row>
    <row r="593" spans="1:27" ht="15.75" customHeight="1" x14ac:dyDescent="0.15">
      <c r="A593" s="1"/>
      <c r="G593" s="104"/>
      <c r="Z593" s="7"/>
      <c r="AA593" s="7"/>
    </row>
    <row r="594" spans="1:27" ht="15.75" customHeight="1" x14ac:dyDescent="0.15">
      <c r="A594" s="1"/>
      <c r="G594" s="104"/>
      <c r="Z594" s="7"/>
      <c r="AA594" s="7"/>
    </row>
    <row r="595" spans="1:27" ht="15.75" customHeight="1" x14ac:dyDescent="0.15">
      <c r="A595" s="1"/>
      <c r="G595" s="104"/>
      <c r="Z595" s="7"/>
      <c r="AA595" s="7"/>
    </row>
    <row r="596" spans="1:27" ht="15.75" customHeight="1" x14ac:dyDescent="0.15">
      <c r="A596" s="1"/>
      <c r="G596" s="104"/>
      <c r="Z596" s="7"/>
      <c r="AA596" s="7"/>
    </row>
    <row r="597" spans="1:27" ht="15.75" customHeight="1" x14ac:dyDescent="0.15">
      <c r="A597" s="1"/>
      <c r="G597" s="104"/>
      <c r="Z597" s="7"/>
      <c r="AA597" s="7"/>
    </row>
    <row r="598" spans="1:27" ht="15.75" customHeight="1" x14ac:dyDescent="0.15">
      <c r="A598" s="1"/>
      <c r="G598" s="104"/>
      <c r="Z598" s="7"/>
      <c r="AA598" s="7"/>
    </row>
    <row r="599" spans="1:27" ht="15.75" customHeight="1" x14ac:dyDescent="0.15">
      <c r="A599" s="1"/>
      <c r="G599" s="104"/>
      <c r="Z599" s="7"/>
      <c r="AA599" s="7"/>
    </row>
    <row r="600" spans="1:27" ht="15.75" customHeight="1" x14ac:dyDescent="0.15">
      <c r="A600" s="1"/>
      <c r="G600" s="104"/>
      <c r="Z600" s="7"/>
      <c r="AA600" s="7"/>
    </row>
    <row r="601" spans="1:27" ht="15.75" customHeight="1" x14ac:dyDescent="0.15">
      <c r="A601" s="1"/>
      <c r="G601" s="104"/>
      <c r="Z601" s="7"/>
      <c r="AA601" s="7"/>
    </row>
    <row r="602" spans="1:27" ht="15.75" customHeight="1" x14ac:dyDescent="0.15">
      <c r="A602" s="1"/>
      <c r="G602" s="104"/>
      <c r="Z602" s="7"/>
      <c r="AA602" s="7"/>
    </row>
    <row r="603" spans="1:27" ht="15.75" customHeight="1" x14ac:dyDescent="0.15">
      <c r="A603" s="1"/>
      <c r="G603" s="104"/>
      <c r="Z603" s="7"/>
      <c r="AA603" s="7"/>
    </row>
    <row r="604" spans="1:27" ht="15.75" customHeight="1" x14ac:dyDescent="0.15">
      <c r="A604" s="1"/>
      <c r="G604" s="104"/>
      <c r="Z604" s="7"/>
      <c r="AA604" s="7"/>
    </row>
    <row r="605" spans="1:27" ht="15.75" customHeight="1" x14ac:dyDescent="0.15">
      <c r="A605" s="1"/>
      <c r="G605" s="104"/>
      <c r="Z605" s="7"/>
      <c r="AA605" s="7"/>
    </row>
    <row r="606" spans="1:27" ht="15.75" customHeight="1" x14ac:dyDescent="0.15">
      <c r="A606" s="1"/>
      <c r="G606" s="104"/>
      <c r="Z606" s="7"/>
      <c r="AA606" s="7"/>
    </row>
    <row r="607" spans="1:27" ht="15.75" customHeight="1" x14ac:dyDescent="0.15">
      <c r="A607" s="1"/>
      <c r="G607" s="104"/>
      <c r="Z607" s="7"/>
      <c r="AA607" s="7"/>
    </row>
    <row r="608" spans="1:27" ht="15.75" customHeight="1" x14ac:dyDescent="0.15">
      <c r="A608" s="1"/>
      <c r="G608" s="104"/>
      <c r="Z608" s="7"/>
      <c r="AA608" s="7"/>
    </row>
    <row r="609" spans="1:27" ht="15.75" customHeight="1" x14ac:dyDescent="0.15">
      <c r="A609" s="1"/>
      <c r="G609" s="104"/>
      <c r="Z609" s="7"/>
      <c r="AA609" s="7"/>
    </row>
    <row r="610" spans="1:27" ht="15.75" customHeight="1" x14ac:dyDescent="0.15">
      <c r="A610" s="1"/>
      <c r="G610" s="104"/>
      <c r="Z610" s="7"/>
      <c r="AA610" s="7"/>
    </row>
    <row r="611" spans="1:27" ht="15.75" customHeight="1" x14ac:dyDescent="0.15">
      <c r="A611" s="1"/>
      <c r="G611" s="104"/>
      <c r="Z611" s="7"/>
      <c r="AA611" s="7"/>
    </row>
    <row r="612" spans="1:27" ht="15.75" customHeight="1" x14ac:dyDescent="0.15">
      <c r="A612" s="1"/>
      <c r="G612" s="104"/>
      <c r="Z612" s="7"/>
      <c r="AA612" s="7"/>
    </row>
    <row r="613" spans="1:27" ht="15.75" customHeight="1" x14ac:dyDescent="0.15">
      <c r="A613" s="1"/>
      <c r="G613" s="104"/>
      <c r="Z613" s="7"/>
      <c r="AA613" s="7"/>
    </row>
    <row r="614" spans="1:27" ht="15.75" customHeight="1" x14ac:dyDescent="0.15">
      <c r="A614" s="1"/>
      <c r="G614" s="104"/>
      <c r="Z614" s="7"/>
      <c r="AA614" s="7"/>
    </row>
    <row r="615" spans="1:27" ht="15.75" customHeight="1" x14ac:dyDescent="0.15">
      <c r="A615" s="1"/>
      <c r="G615" s="104"/>
      <c r="Z615" s="7"/>
      <c r="AA615" s="7"/>
    </row>
    <row r="616" spans="1:27" ht="15.75" customHeight="1" x14ac:dyDescent="0.15">
      <c r="A616" s="1"/>
      <c r="G616" s="104"/>
      <c r="Z616" s="7"/>
      <c r="AA616" s="7"/>
    </row>
    <row r="617" spans="1:27" ht="15.75" customHeight="1" x14ac:dyDescent="0.15">
      <c r="A617" s="1"/>
      <c r="G617" s="104"/>
      <c r="Z617" s="7"/>
      <c r="AA617" s="7"/>
    </row>
    <row r="618" spans="1:27" ht="15.75" customHeight="1" x14ac:dyDescent="0.15">
      <c r="A618" s="1"/>
      <c r="G618" s="104"/>
      <c r="Z618" s="7"/>
      <c r="AA618" s="7"/>
    </row>
    <row r="619" spans="1:27" ht="15.75" customHeight="1" x14ac:dyDescent="0.15">
      <c r="A619" s="1"/>
      <c r="G619" s="104"/>
      <c r="Z619" s="7"/>
      <c r="AA619" s="7"/>
    </row>
    <row r="620" spans="1:27" ht="15.75" customHeight="1" x14ac:dyDescent="0.15">
      <c r="A620" s="1"/>
      <c r="G620" s="104"/>
      <c r="Z620" s="7"/>
      <c r="AA620" s="7"/>
    </row>
    <row r="621" spans="1:27" ht="15.75" customHeight="1" x14ac:dyDescent="0.15">
      <c r="A621" s="1"/>
      <c r="G621" s="104"/>
      <c r="Z621" s="7"/>
      <c r="AA621" s="7"/>
    </row>
    <row r="622" spans="1:27" ht="15.75" customHeight="1" x14ac:dyDescent="0.15">
      <c r="A622" s="1"/>
      <c r="G622" s="104"/>
      <c r="Z622" s="7"/>
      <c r="AA622" s="7"/>
    </row>
    <row r="623" spans="1:27" ht="15.75" customHeight="1" x14ac:dyDescent="0.15">
      <c r="A623" s="1"/>
      <c r="G623" s="104"/>
      <c r="Z623" s="7"/>
      <c r="AA623" s="7"/>
    </row>
    <row r="624" spans="1:27" ht="15.75" customHeight="1" x14ac:dyDescent="0.15">
      <c r="A624" s="1"/>
      <c r="G624" s="104"/>
      <c r="Z624" s="7"/>
      <c r="AA624" s="7"/>
    </row>
    <row r="625" spans="1:27" ht="15.75" customHeight="1" x14ac:dyDescent="0.15">
      <c r="A625" s="1"/>
      <c r="G625" s="104"/>
      <c r="Z625" s="7"/>
      <c r="AA625" s="7"/>
    </row>
    <row r="626" spans="1:27" ht="15.75" customHeight="1" x14ac:dyDescent="0.15">
      <c r="A626" s="1"/>
      <c r="G626" s="104"/>
      <c r="Z626" s="7"/>
      <c r="AA626" s="7"/>
    </row>
    <row r="627" spans="1:27" ht="15.75" customHeight="1" x14ac:dyDescent="0.15">
      <c r="A627" s="1"/>
      <c r="G627" s="104"/>
      <c r="Z627" s="7"/>
      <c r="AA627" s="7"/>
    </row>
    <row r="628" spans="1:27" ht="15.75" customHeight="1" x14ac:dyDescent="0.15">
      <c r="A628" s="1"/>
      <c r="G628" s="104"/>
      <c r="Z628" s="7"/>
      <c r="AA628" s="7"/>
    </row>
    <row r="629" spans="1:27" ht="15.75" customHeight="1" x14ac:dyDescent="0.15">
      <c r="A629" s="1"/>
      <c r="G629" s="104"/>
      <c r="Z629" s="7"/>
      <c r="AA629" s="7"/>
    </row>
    <row r="630" spans="1:27" ht="15.75" customHeight="1" x14ac:dyDescent="0.15">
      <c r="A630" s="1"/>
      <c r="G630" s="104"/>
      <c r="Z630" s="7"/>
      <c r="AA630" s="7"/>
    </row>
    <row r="631" spans="1:27" ht="15.75" customHeight="1" x14ac:dyDescent="0.15">
      <c r="A631" s="1"/>
      <c r="G631" s="104"/>
      <c r="Z631" s="7"/>
      <c r="AA631" s="7"/>
    </row>
    <row r="632" spans="1:27" ht="15.75" customHeight="1" x14ac:dyDescent="0.15">
      <c r="A632" s="1"/>
      <c r="G632" s="104"/>
      <c r="Z632" s="7"/>
      <c r="AA632" s="7"/>
    </row>
    <row r="633" spans="1:27" ht="15.75" customHeight="1" x14ac:dyDescent="0.15">
      <c r="A633" s="1"/>
      <c r="G633" s="104"/>
      <c r="Z633" s="7"/>
      <c r="AA633" s="7"/>
    </row>
    <row r="634" spans="1:27" ht="15.75" customHeight="1" x14ac:dyDescent="0.15">
      <c r="A634" s="1"/>
      <c r="G634" s="104"/>
      <c r="Z634" s="7"/>
      <c r="AA634" s="7"/>
    </row>
    <row r="635" spans="1:27" ht="15.75" customHeight="1" x14ac:dyDescent="0.15">
      <c r="A635" s="1"/>
      <c r="G635" s="104"/>
      <c r="Z635" s="7"/>
      <c r="AA635" s="7"/>
    </row>
    <row r="636" spans="1:27" ht="15.75" customHeight="1" x14ac:dyDescent="0.15">
      <c r="A636" s="1"/>
      <c r="G636" s="104"/>
      <c r="Z636" s="7"/>
      <c r="AA636" s="7"/>
    </row>
    <row r="637" spans="1:27" ht="15.75" customHeight="1" x14ac:dyDescent="0.15">
      <c r="A637" s="1"/>
      <c r="G637" s="104"/>
      <c r="Z637" s="7"/>
      <c r="AA637" s="7"/>
    </row>
    <row r="638" spans="1:27" ht="15.75" customHeight="1" x14ac:dyDescent="0.15">
      <c r="A638" s="1"/>
      <c r="G638" s="104"/>
      <c r="Z638" s="7"/>
      <c r="AA638" s="7"/>
    </row>
    <row r="639" spans="1:27" ht="15.75" customHeight="1" x14ac:dyDescent="0.15">
      <c r="A639" s="1"/>
      <c r="G639" s="104"/>
      <c r="Z639" s="7"/>
      <c r="AA639" s="7"/>
    </row>
    <row r="640" spans="1:27" ht="15.75" customHeight="1" x14ac:dyDescent="0.15">
      <c r="A640" s="1"/>
      <c r="G640" s="104"/>
      <c r="Z640" s="7"/>
      <c r="AA640" s="7"/>
    </row>
    <row r="641" spans="1:27" ht="15.75" customHeight="1" x14ac:dyDescent="0.15">
      <c r="A641" s="1"/>
      <c r="G641" s="104"/>
      <c r="Z641" s="7"/>
      <c r="AA641" s="7"/>
    </row>
    <row r="642" spans="1:27" ht="15.75" customHeight="1" x14ac:dyDescent="0.15">
      <c r="A642" s="1"/>
      <c r="G642" s="104"/>
      <c r="Z642" s="7"/>
      <c r="AA642" s="7"/>
    </row>
    <row r="643" spans="1:27" ht="15.75" customHeight="1" x14ac:dyDescent="0.15">
      <c r="A643" s="1"/>
      <c r="G643" s="104"/>
      <c r="Z643" s="7"/>
      <c r="AA643" s="7"/>
    </row>
    <row r="644" spans="1:27" ht="15.75" customHeight="1" x14ac:dyDescent="0.15">
      <c r="A644" s="1"/>
      <c r="G644" s="104"/>
      <c r="Z644" s="7"/>
      <c r="AA644" s="7"/>
    </row>
    <row r="645" spans="1:27" ht="15.75" customHeight="1" x14ac:dyDescent="0.15">
      <c r="A645" s="1"/>
      <c r="G645" s="104"/>
      <c r="Z645" s="7"/>
      <c r="AA645" s="7"/>
    </row>
    <row r="646" spans="1:27" ht="15.75" customHeight="1" x14ac:dyDescent="0.15">
      <c r="A646" s="1"/>
      <c r="G646" s="104"/>
      <c r="Z646" s="7"/>
      <c r="AA646" s="7"/>
    </row>
    <row r="647" spans="1:27" ht="15.75" customHeight="1" x14ac:dyDescent="0.15">
      <c r="A647" s="1"/>
      <c r="G647" s="104"/>
      <c r="Z647" s="7"/>
      <c r="AA647" s="7"/>
    </row>
    <row r="648" spans="1:27" ht="15.75" customHeight="1" x14ac:dyDescent="0.15">
      <c r="A648" s="1"/>
      <c r="G648" s="104"/>
      <c r="Z648" s="7"/>
      <c r="AA648" s="7"/>
    </row>
    <row r="649" spans="1:27" ht="15.75" customHeight="1" x14ac:dyDescent="0.15">
      <c r="A649" s="1"/>
      <c r="G649" s="104"/>
      <c r="Z649" s="7"/>
      <c r="AA649" s="7"/>
    </row>
    <row r="650" spans="1:27" ht="15.75" customHeight="1" x14ac:dyDescent="0.15">
      <c r="A650" s="1"/>
      <c r="G650" s="104"/>
      <c r="Z650" s="7"/>
      <c r="AA650" s="7"/>
    </row>
    <row r="651" spans="1:27" ht="15.75" customHeight="1" x14ac:dyDescent="0.15">
      <c r="A651" s="1"/>
      <c r="G651" s="104"/>
      <c r="Z651" s="7"/>
      <c r="AA651" s="7"/>
    </row>
    <row r="652" spans="1:27" ht="15.75" customHeight="1" x14ac:dyDescent="0.15">
      <c r="A652" s="1"/>
      <c r="G652" s="104"/>
      <c r="Z652" s="7"/>
      <c r="AA652" s="7"/>
    </row>
    <row r="653" spans="1:27" ht="15.75" customHeight="1" x14ac:dyDescent="0.15">
      <c r="A653" s="1"/>
      <c r="G653" s="104"/>
      <c r="Z653" s="7"/>
      <c r="AA653" s="7"/>
    </row>
    <row r="654" spans="1:27" ht="15.75" customHeight="1" x14ac:dyDescent="0.15">
      <c r="A654" s="1"/>
      <c r="G654" s="104"/>
      <c r="Z654" s="7"/>
      <c r="AA654" s="7"/>
    </row>
    <row r="655" spans="1:27" ht="15.75" customHeight="1" x14ac:dyDescent="0.15">
      <c r="A655" s="1"/>
      <c r="G655" s="104"/>
      <c r="Z655" s="7"/>
      <c r="AA655" s="7"/>
    </row>
    <row r="656" spans="1:27" ht="15.75" customHeight="1" x14ac:dyDescent="0.15">
      <c r="A656" s="1"/>
      <c r="G656" s="104"/>
      <c r="Z656" s="7"/>
      <c r="AA656" s="7"/>
    </row>
    <row r="657" spans="1:27" ht="15.75" customHeight="1" x14ac:dyDescent="0.15">
      <c r="A657" s="1"/>
      <c r="G657" s="104"/>
      <c r="Z657" s="7"/>
      <c r="AA657" s="7"/>
    </row>
    <row r="658" spans="1:27" ht="15.75" customHeight="1" x14ac:dyDescent="0.15">
      <c r="A658" s="1"/>
      <c r="G658" s="104"/>
      <c r="Z658" s="7"/>
      <c r="AA658" s="7"/>
    </row>
    <row r="659" spans="1:27" ht="15.75" customHeight="1" x14ac:dyDescent="0.15">
      <c r="A659" s="1"/>
      <c r="G659" s="104"/>
      <c r="Z659" s="7"/>
      <c r="AA659" s="7"/>
    </row>
    <row r="660" spans="1:27" ht="15.75" customHeight="1" x14ac:dyDescent="0.15">
      <c r="A660" s="1"/>
      <c r="G660" s="104"/>
      <c r="Z660" s="7"/>
      <c r="AA660" s="7"/>
    </row>
    <row r="661" spans="1:27" ht="15.75" customHeight="1" x14ac:dyDescent="0.15">
      <c r="A661" s="1"/>
      <c r="G661" s="104"/>
      <c r="Z661" s="7"/>
      <c r="AA661" s="7"/>
    </row>
    <row r="662" spans="1:27" ht="15.75" customHeight="1" x14ac:dyDescent="0.15">
      <c r="A662" s="1"/>
      <c r="G662" s="104"/>
      <c r="Z662" s="7"/>
      <c r="AA662" s="7"/>
    </row>
    <row r="663" spans="1:27" ht="15.75" customHeight="1" x14ac:dyDescent="0.15">
      <c r="A663" s="1"/>
      <c r="G663" s="104"/>
      <c r="Z663" s="7"/>
      <c r="AA663" s="7"/>
    </row>
    <row r="664" spans="1:27" ht="15.75" customHeight="1" x14ac:dyDescent="0.15">
      <c r="A664" s="1"/>
      <c r="G664" s="104"/>
      <c r="Z664" s="7"/>
      <c r="AA664" s="7"/>
    </row>
    <row r="665" spans="1:27" ht="15.75" customHeight="1" x14ac:dyDescent="0.15">
      <c r="A665" s="1"/>
      <c r="G665" s="104"/>
      <c r="Z665" s="7"/>
      <c r="AA665" s="7"/>
    </row>
    <row r="666" spans="1:27" ht="15.75" customHeight="1" x14ac:dyDescent="0.15">
      <c r="A666" s="1"/>
      <c r="G666" s="104"/>
      <c r="Z666" s="7"/>
      <c r="AA666" s="7"/>
    </row>
    <row r="667" spans="1:27" ht="15.75" customHeight="1" x14ac:dyDescent="0.15">
      <c r="A667" s="1"/>
      <c r="G667" s="104"/>
      <c r="Z667" s="7"/>
      <c r="AA667" s="7"/>
    </row>
    <row r="668" spans="1:27" ht="15.75" customHeight="1" x14ac:dyDescent="0.15">
      <c r="A668" s="1"/>
      <c r="G668" s="104"/>
      <c r="Z668" s="7"/>
      <c r="AA668" s="7"/>
    </row>
    <row r="669" spans="1:27" ht="15.75" customHeight="1" x14ac:dyDescent="0.15">
      <c r="A669" s="1"/>
      <c r="G669" s="104"/>
      <c r="Z669" s="7"/>
      <c r="AA669" s="7"/>
    </row>
    <row r="670" spans="1:27" ht="15.75" customHeight="1" x14ac:dyDescent="0.15">
      <c r="A670" s="1"/>
      <c r="G670" s="104"/>
      <c r="Z670" s="7"/>
      <c r="AA670" s="7"/>
    </row>
    <row r="671" spans="1:27" ht="15.75" customHeight="1" x14ac:dyDescent="0.15">
      <c r="A671" s="1"/>
      <c r="G671" s="104"/>
      <c r="Z671" s="7"/>
      <c r="AA671" s="7"/>
    </row>
    <row r="672" spans="1:27" ht="15.75" customHeight="1" x14ac:dyDescent="0.15">
      <c r="A672" s="1"/>
      <c r="G672" s="104"/>
      <c r="Z672" s="7"/>
      <c r="AA672" s="7"/>
    </row>
    <row r="673" spans="1:27" ht="15.75" customHeight="1" x14ac:dyDescent="0.15">
      <c r="A673" s="1"/>
      <c r="G673" s="104"/>
      <c r="Z673" s="7"/>
      <c r="AA673" s="7"/>
    </row>
    <row r="674" spans="1:27" ht="15.75" customHeight="1" x14ac:dyDescent="0.15">
      <c r="A674" s="1"/>
      <c r="G674" s="104"/>
      <c r="Z674" s="7"/>
      <c r="AA674" s="7"/>
    </row>
    <row r="675" spans="1:27" ht="15.75" customHeight="1" x14ac:dyDescent="0.15">
      <c r="A675" s="1"/>
      <c r="G675" s="104"/>
      <c r="Z675" s="7"/>
      <c r="AA675" s="7"/>
    </row>
    <row r="676" spans="1:27" ht="15.75" customHeight="1" x14ac:dyDescent="0.15">
      <c r="A676" s="1"/>
      <c r="G676" s="104"/>
      <c r="Z676" s="7"/>
      <c r="AA676" s="7"/>
    </row>
    <row r="677" spans="1:27" ht="15.75" customHeight="1" x14ac:dyDescent="0.15">
      <c r="A677" s="1"/>
      <c r="G677" s="104"/>
      <c r="Z677" s="7"/>
      <c r="AA677" s="7"/>
    </row>
    <row r="678" spans="1:27" ht="15.75" customHeight="1" x14ac:dyDescent="0.15">
      <c r="A678" s="1"/>
      <c r="G678" s="104"/>
      <c r="Z678" s="7"/>
      <c r="AA678" s="7"/>
    </row>
    <row r="679" spans="1:27" ht="15.75" customHeight="1" x14ac:dyDescent="0.15">
      <c r="A679" s="1"/>
      <c r="G679" s="104"/>
      <c r="Z679" s="7"/>
      <c r="AA679" s="7"/>
    </row>
    <row r="680" spans="1:27" ht="15.75" customHeight="1" x14ac:dyDescent="0.15">
      <c r="A680" s="1"/>
      <c r="G680" s="104"/>
      <c r="Z680" s="7"/>
      <c r="AA680" s="7"/>
    </row>
    <row r="681" spans="1:27" ht="15.75" customHeight="1" x14ac:dyDescent="0.15">
      <c r="A681" s="1"/>
      <c r="G681" s="104"/>
      <c r="Z681" s="7"/>
      <c r="AA681" s="7"/>
    </row>
    <row r="682" spans="1:27" ht="15.75" customHeight="1" x14ac:dyDescent="0.15">
      <c r="A682" s="1"/>
      <c r="G682" s="104"/>
      <c r="Z682" s="7"/>
      <c r="AA682" s="7"/>
    </row>
    <row r="683" spans="1:27" ht="15.75" customHeight="1" x14ac:dyDescent="0.15">
      <c r="A683" s="1"/>
      <c r="G683" s="104"/>
      <c r="Z683" s="7"/>
      <c r="AA683" s="7"/>
    </row>
    <row r="684" spans="1:27" ht="15.75" customHeight="1" x14ac:dyDescent="0.15">
      <c r="A684" s="1"/>
      <c r="G684" s="104"/>
      <c r="Z684" s="7"/>
      <c r="AA684" s="7"/>
    </row>
    <row r="685" spans="1:27" ht="15.75" customHeight="1" x14ac:dyDescent="0.15">
      <c r="A685" s="1"/>
      <c r="G685" s="104"/>
      <c r="Z685" s="7"/>
      <c r="AA685" s="7"/>
    </row>
    <row r="686" spans="1:27" ht="15.75" customHeight="1" x14ac:dyDescent="0.15">
      <c r="A686" s="1"/>
      <c r="G686" s="104"/>
      <c r="Z686" s="7"/>
      <c r="AA686" s="7"/>
    </row>
    <row r="687" spans="1:27" ht="15.75" customHeight="1" x14ac:dyDescent="0.15">
      <c r="A687" s="1"/>
      <c r="G687" s="104"/>
      <c r="Z687" s="7"/>
      <c r="AA687" s="7"/>
    </row>
    <row r="688" spans="1:27" ht="15.75" customHeight="1" x14ac:dyDescent="0.15">
      <c r="A688" s="1"/>
      <c r="G688" s="104"/>
      <c r="Z688" s="7"/>
      <c r="AA688" s="7"/>
    </row>
    <row r="689" spans="1:27" ht="15.75" customHeight="1" x14ac:dyDescent="0.15">
      <c r="A689" s="1"/>
      <c r="G689" s="104"/>
      <c r="Z689" s="7"/>
      <c r="AA689" s="7"/>
    </row>
    <row r="690" spans="1:27" ht="15.75" customHeight="1" x14ac:dyDescent="0.15">
      <c r="A690" s="1"/>
      <c r="G690" s="104"/>
      <c r="Z690" s="7"/>
      <c r="AA690" s="7"/>
    </row>
    <row r="691" spans="1:27" ht="15.75" customHeight="1" x14ac:dyDescent="0.15">
      <c r="A691" s="1"/>
      <c r="G691" s="104"/>
      <c r="Z691" s="7"/>
      <c r="AA691" s="7"/>
    </row>
    <row r="692" spans="1:27" ht="15.75" customHeight="1" x14ac:dyDescent="0.15">
      <c r="A692" s="1"/>
      <c r="G692" s="104"/>
      <c r="Z692" s="7"/>
      <c r="AA692" s="7"/>
    </row>
    <row r="693" spans="1:27" ht="15.75" customHeight="1" x14ac:dyDescent="0.15">
      <c r="A693" s="1"/>
      <c r="G693" s="104"/>
      <c r="Z693" s="7"/>
      <c r="AA693" s="7"/>
    </row>
    <row r="694" spans="1:27" ht="15.75" customHeight="1" x14ac:dyDescent="0.15">
      <c r="A694" s="1"/>
      <c r="G694" s="104"/>
      <c r="Z694" s="7"/>
      <c r="AA694" s="7"/>
    </row>
    <row r="695" spans="1:27" ht="15.75" customHeight="1" x14ac:dyDescent="0.15">
      <c r="A695" s="1"/>
      <c r="G695" s="104"/>
      <c r="Z695" s="7"/>
      <c r="AA695" s="7"/>
    </row>
    <row r="696" spans="1:27" ht="15.75" customHeight="1" x14ac:dyDescent="0.15">
      <c r="A696" s="1"/>
      <c r="G696" s="104"/>
      <c r="Z696" s="7"/>
      <c r="AA696" s="7"/>
    </row>
    <row r="697" spans="1:27" ht="15.75" customHeight="1" x14ac:dyDescent="0.15">
      <c r="A697" s="1"/>
      <c r="G697" s="104"/>
      <c r="Z697" s="7"/>
      <c r="AA697" s="7"/>
    </row>
    <row r="698" spans="1:27" ht="15.75" customHeight="1" x14ac:dyDescent="0.15">
      <c r="A698" s="1"/>
      <c r="G698" s="104"/>
      <c r="Z698" s="7"/>
      <c r="AA698" s="7"/>
    </row>
    <row r="699" spans="1:27" ht="15.75" customHeight="1" x14ac:dyDescent="0.15">
      <c r="A699" s="1"/>
      <c r="G699" s="104"/>
      <c r="Z699" s="7"/>
      <c r="AA699" s="7"/>
    </row>
    <row r="700" spans="1:27" ht="15.75" customHeight="1" x14ac:dyDescent="0.15">
      <c r="A700" s="1"/>
      <c r="G700" s="104"/>
      <c r="Z700" s="7"/>
      <c r="AA700" s="7"/>
    </row>
    <row r="701" spans="1:27" ht="15.75" customHeight="1" x14ac:dyDescent="0.15">
      <c r="A701" s="1"/>
      <c r="G701" s="104"/>
      <c r="Z701" s="7"/>
      <c r="AA701" s="7"/>
    </row>
    <row r="702" spans="1:27" ht="15.75" customHeight="1" x14ac:dyDescent="0.15">
      <c r="A702" s="1"/>
      <c r="G702" s="104"/>
      <c r="Z702" s="7"/>
      <c r="AA702" s="7"/>
    </row>
    <row r="703" spans="1:27" ht="15.75" customHeight="1" x14ac:dyDescent="0.15">
      <c r="A703" s="1"/>
      <c r="G703" s="104"/>
      <c r="Z703" s="7"/>
      <c r="AA703" s="7"/>
    </row>
    <row r="704" spans="1:27" ht="15.75" customHeight="1" x14ac:dyDescent="0.15">
      <c r="A704" s="1"/>
      <c r="G704" s="104"/>
      <c r="Z704" s="7"/>
      <c r="AA704" s="7"/>
    </row>
    <row r="705" spans="1:27" ht="15.75" customHeight="1" x14ac:dyDescent="0.15">
      <c r="A705" s="1"/>
      <c r="G705" s="104"/>
      <c r="Z705" s="7"/>
      <c r="AA705" s="7"/>
    </row>
    <row r="706" spans="1:27" ht="15.75" customHeight="1" x14ac:dyDescent="0.15">
      <c r="A706" s="1"/>
      <c r="G706" s="104"/>
      <c r="Z706" s="7"/>
      <c r="AA706" s="7"/>
    </row>
    <row r="707" spans="1:27" ht="15.75" customHeight="1" x14ac:dyDescent="0.15">
      <c r="A707" s="1"/>
      <c r="G707" s="104"/>
      <c r="Z707" s="7"/>
      <c r="AA707" s="7"/>
    </row>
    <row r="708" spans="1:27" ht="15.75" customHeight="1" x14ac:dyDescent="0.15">
      <c r="A708" s="1"/>
      <c r="G708" s="104"/>
      <c r="Z708" s="7"/>
      <c r="AA708" s="7"/>
    </row>
    <row r="709" spans="1:27" ht="15.75" customHeight="1" x14ac:dyDescent="0.15">
      <c r="A709" s="1"/>
      <c r="G709" s="104"/>
      <c r="Z709" s="7"/>
      <c r="AA709" s="7"/>
    </row>
    <row r="710" spans="1:27" ht="15.75" customHeight="1" x14ac:dyDescent="0.15">
      <c r="A710" s="1"/>
      <c r="G710" s="104"/>
      <c r="Z710" s="7"/>
      <c r="AA710" s="7"/>
    </row>
    <row r="711" spans="1:27" ht="15.75" customHeight="1" x14ac:dyDescent="0.15">
      <c r="A711" s="1"/>
      <c r="G711" s="104"/>
      <c r="Z711" s="7"/>
      <c r="AA711" s="7"/>
    </row>
    <row r="712" spans="1:27" ht="15.75" customHeight="1" x14ac:dyDescent="0.15">
      <c r="A712" s="1"/>
      <c r="G712" s="104"/>
      <c r="Z712" s="7"/>
      <c r="AA712" s="7"/>
    </row>
    <row r="713" spans="1:27" ht="15.75" customHeight="1" x14ac:dyDescent="0.15">
      <c r="A713" s="1"/>
      <c r="G713" s="104"/>
      <c r="Z713" s="7"/>
      <c r="AA713" s="7"/>
    </row>
    <row r="714" spans="1:27" ht="15.75" customHeight="1" x14ac:dyDescent="0.15">
      <c r="A714" s="1"/>
      <c r="G714" s="104"/>
      <c r="Z714" s="7"/>
      <c r="AA714" s="7"/>
    </row>
    <row r="715" spans="1:27" ht="15.75" customHeight="1" x14ac:dyDescent="0.15">
      <c r="A715" s="1"/>
      <c r="G715" s="104"/>
      <c r="Z715" s="7"/>
      <c r="AA715" s="7"/>
    </row>
    <row r="716" spans="1:27" ht="15.75" customHeight="1" x14ac:dyDescent="0.15">
      <c r="A716" s="1"/>
      <c r="G716" s="104"/>
      <c r="Z716" s="7"/>
      <c r="AA716" s="7"/>
    </row>
    <row r="717" spans="1:27" ht="15.75" customHeight="1" x14ac:dyDescent="0.15">
      <c r="A717" s="1"/>
      <c r="G717" s="104"/>
      <c r="Z717" s="7"/>
      <c r="AA717" s="7"/>
    </row>
    <row r="718" spans="1:27" ht="15.75" customHeight="1" x14ac:dyDescent="0.15">
      <c r="A718" s="1"/>
      <c r="G718" s="104"/>
      <c r="Z718" s="7"/>
      <c r="AA718" s="7"/>
    </row>
    <row r="719" spans="1:27" ht="15.75" customHeight="1" x14ac:dyDescent="0.15">
      <c r="A719" s="1"/>
      <c r="G719" s="104"/>
      <c r="Z719" s="7"/>
      <c r="AA719" s="7"/>
    </row>
    <row r="720" spans="1:27" ht="15.75" customHeight="1" x14ac:dyDescent="0.15">
      <c r="A720" s="1"/>
      <c r="G720" s="104"/>
      <c r="Z720" s="7"/>
      <c r="AA720" s="7"/>
    </row>
    <row r="721" spans="1:27" ht="15.75" customHeight="1" x14ac:dyDescent="0.15">
      <c r="A721" s="1"/>
      <c r="G721" s="104"/>
      <c r="Z721" s="7"/>
      <c r="AA721" s="7"/>
    </row>
    <row r="722" spans="1:27" ht="15.75" customHeight="1" x14ac:dyDescent="0.15">
      <c r="A722" s="1"/>
      <c r="G722" s="104"/>
      <c r="Z722" s="7"/>
      <c r="AA722" s="7"/>
    </row>
    <row r="723" spans="1:27" ht="15.75" customHeight="1" x14ac:dyDescent="0.15">
      <c r="A723" s="1"/>
      <c r="G723" s="104"/>
      <c r="Z723" s="7"/>
      <c r="AA723" s="7"/>
    </row>
    <row r="724" spans="1:27" ht="15.75" customHeight="1" x14ac:dyDescent="0.15">
      <c r="A724" s="1"/>
      <c r="G724" s="104"/>
      <c r="Z724" s="7"/>
      <c r="AA724" s="7"/>
    </row>
    <row r="725" spans="1:27" ht="15.75" customHeight="1" x14ac:dyDescent="0.15">
      <c r="A725" s="1"/>
      <c r="G725" s="104"/>
      <c r="Z725" s="7"/>
      <c r="AA725" s="7"/>
    </row>
    <row r="726" spans="1:27" ht="15.75" customHeight="1" x14ac:dyDescent="0.15">
      <c r="A726" s="1"/>
      <c r="G726" s="104"/>
      <c r="Z726" s="7"/>
      <c r="AA726" s="7"/>
    </row>
    <row r="727" spans="1:27" ht="15.75" customHeight="1" x14ac:dyDescent="0.15">
      <c r="A727" s="1"/>
      <c r="G727" s="104"/>
      <c r="Z727" s="7"/>
      <c r="AA727" s="7"/>
    </row>
    <row r="728" spans="1:27" ht="15.75" customHeight="1" x14ac:dyDescent="0.15">
      <c r="A728" s="1"/>
      <c r="G728" s="104"/>
      <c r="Z728" s="7"/>
      <c r="AA728" s="7"/>
    </row>
    <row r="729" spans="1:27" ht="15.75" customHeight="1" x14ac:dyDescent="0.15">
      <c r="A729" s="1"/>
      <c r="G729" s="104"/>
      <c r="Z729" s="7"/>
      <c r="AA729" s="7"/>
    </row>
    <row r="730" spans="1:27" ht="15.75" customHeight="1" x14ac:dyDescent="0.15">
      <c r="A730" s="1"/>
      <c r="G730" s="104"/>
      <c r="Z730" s="7"/>
      <c r="AA730" s="7"/>
    </row>
    <row r="731" spans="1:27" ht="15.75" customHeight="1" x14ac:dyDescent="0.15">
      <c r="A731" s="1"/>
      <c r="G731" s="104"/>
      <c r="Z731" s="7"/>
      <c r="AA731" s="7"/>
    </row>
    <row r="732" spans="1:27" ht="15.75" customHeight="1" x14ac:dyDescent="0.15">
      <c r="A732" s="1"/>
      <c r="G732" s="104"/>
      <c r="Z732" s="7"/>
      <c r="AA732" s="7"/>
    </row>
    <row r="733" spans="1:27" ht="15.75" customHeight="1" x14ac:dyDescent="0.15">
      <c r="A733" s="1"/>
      <c r="G733" s="104"/>
      <c r="Z733" s="7"/>
      <c r="AA733" s="7"/>
    </row>
    <row r="734" spans="1:27" ht="15.75" customHeight="1" x14ac:dyDescent="0.15">
      <c r="A734" s="1"/>
      <c r="G734" s="104"/>
      <c r="Z734" s="7"/>
      <c r="AA734" s="7"/>
    </row>
    <row r="735" spans="1:27" ht="15.75" customHeight="1" x14ac:dyDescent="0.15">
      <c r="A735" s="1"/>
      <c r="G735" s="104"/>
      <c r="Z735" s="7"/>
      <c r="AA735" s="7"/>
    </row>
    <row r="736" spans="1:27" ht="15.75" customHeight="1" x14ac:dyDescent="0.15">
      <c r="A736" s="1"/>
      <c r="G736" s="104"/>
      <c r="Z736" s="7"/>
      <c r="AA736" s="7"/>
    </row>
    <row r="737" spans="1:27" ht="15.75" customHeight="1" x14ac:dyDescent="0.15">
      <c r="A737" s="1"/>
      <c r="G737" s="104"/>
      <c r="Z737" s="7"/>
      <c r="AA737" s="7"/>
    </row>
    <row r="738" spans="1:27" ht="15.75" customHeight="1" x14ac:dyDescent="0.15">
      <c r="A738" s="1"/>
      <c r="G738" s="104"/>
      <c r="Z738" s="7"/>
      <c r="AA738" s="7"/>
    </row>
    <row r="739" spans="1:27" ht="15.75" customHeight="1" x14ac:dyDescent="0.15">
      <c r="A739" s="1"/>
      <c r="G739" s="104"/>
      <c r="Z739" s="7"/>
      <c r="AA739" s="7"/>
    </row>
    <row r="740" spans="1:27" ht="15.75" customHeight="1" x14ac:dyDescent="0.15">
      <c r="A740" s="1"/>
      <c r="G740" s="104"/>
      <c r="Z740" s="7"/>
      <c r="AA740" s="7"/>
    </row>
    <row r="741" spans="1:27" ht="15.75" customHeight="1" x14ac:dyDescent="0.15">
      <c r="A741" s="1"/>
      <c r="G741" s="104"/>
      <c r="Z741" s="7"/>
      <c r="AA741" s="7"/>
    </row>
    <row r="742" spans="1:27" ht="15.75" customHeight="1" x14ac:dyDescent="0.15">
      <c r="A742" s="1"/>
      <c r="G742" s="104"/>
      <c r="Z742" s="7"/>
      <c r="AA742" s="7"/>
    </row>
    <row r="743" spans="1:27" ht="15.75" customHeight="1" x14ac:dyDescent="0.15">
      <c r="A743" s="1"/>
      <c r="G743" s="104"/>
      <c r="Z743" s="7"/>
      <c r="AA743" s="7"/>
    </row>
    <row r="744" spans="1:27" ht="15.75" customHeight="1" x14ac:dyDescent="0.15">
      <c r="A744" s="1"/>
      <c r="G744" s="104"/>
      <c r="Z744" s="7"/>
      <c r="AA744" s="7"/>
    </row>
    <row r="745" spans="1:27" ht="15.75" customHeight="1" x14ac:dyDescent="0.15">
      <c r="A745" s="1"/>
      <c r="G745" s="104"/>
      <c r="Z745" s="7"/>
      <c r="AA745" s="7"/>
    </row>
    <row r="746" spans="1:27" ht="15.75" customHeight="1" x14ac:dyDescent="0.15">
      <c r="A746" s="1"/>
      <c r="G746" s="104"/>
      <c r="Z746" s="7"/>
      <c r="AA746" s="7"/>
    </row>
    <row r="747" spans="1:27" ht="15.75" customHeight="1" x14ac:dyDescent="0.15">
      <c r="A747" s="1"/>
      <c r="G747" s="104"/>
      <c r="Z747" s="7"/>
      <c r="AA747" s="7"/>
    </row>
    <row r="748" spans="1:27" ht="15.75" customHeight="1" x14ac:dyDescent="0.15">
      <c r="A748" s="1"/>
      <c r="G748" s="104"/>
      <c r="Z748" s="7"/>
      <c r="AA748" s="7"/>
    </row>
    <row r="749" spans="1:27" ht="15.75" customHeight="1" x14ac:dyDescent="0.15">
      <c r="A749" s="1"/>
      <c r="G749" s="104"/>
      <c r="Z749" s="7"/>
      <c r="AA749" s="7"/>
    </row>
    <row r="750" spans="1:27" ht="15.75" customHeight="1" x14ac:dyDescent="0.15">
      <c r="A750" s="1"/>
      <c r="G750" s="104"/>
      <c r="Z750" s="7"/>
      <c r="AA750" s="7"/>
    </row>
    <row r="751" spans="1:27" ht="15.75" customHeight="1" x14ac:dyDescent="0.15">
      <c r="A751" s="1"/>
      <c r="G751" s="104"/>
      <c r="Z751" s="7"/>
      <c r="AA751" s="7"/>
    </row>
    <row r="752" spans="1:27" ht="15.75" customHeight="1" x14ac:dyDescent="0.15">
      <c r="A752" s="1"/>
      <c r="G752" s="104"/>
      <c r="Z752" s="7"/>
      <c r="AA752" s="7"/>
    </row>
    <row r="753" spans="1:27" ht="15.75" customHeight="1" x14ac:dyDescent="0.15">
      <c r="A753" s="1"/>
      <c r="G753" s="104"/>
      <c r="Z753" s="7"/>
      <c r="AA753" s="7"/>
    </row>
    <row r="754" spans="1:27" ht="15.75" customHeight="1" x14ac:dyDescent="0.15">
      <c r="A754" s="1"/>
      <c r="G754" s="104"/>
      <c r="Z754" s="7"/>
      <c r="AA754" s="7"/>
    </row>
    <row r="755" spans="1:27" ht="15.75" customHeight="1" x14ac:dyDescent="0.15">
      <c r="A755" s="1"/>
      <c r="G755" s="104"/>
      <c r="Z755" s="7"/>
      <c r="AA755" s="7"/>
    </row>
    <row r="756" spans="1:27" ht="15.75" customHeight="1" x14ac:dyDescent="0.15">
      <c r="A756" s="1"/>
      <c r="G756" s="104"/>
      <c r="Z756" s="7"/>
      <c r="AA756" s="7"/>
    </row>
    <row r="757" spans="1:27" ht="15.75" customHeight="1" x14ac:dyDescent="0.15">
      <c r="A757" s="1"/>
      <c r="G757" s="104"/>
      <c r="Z757" s="7"/>
      <c r="AA757" s="7"/>
    </row>
    <row r="758" spans="1:27" ht="15.75" customHeight="1" x14ac:dyDescent="0.15">
      <c r="A758" s="1"/>
      <c r="G758" s="104"/>
      <c r="Z758" s="7"/>
      <c r="AA758" s="7"/>
    </row>
    <row r="759" spans="1:27" ht="15.75" customHeight="1" x14ac:dyDescent="0.15">
      <c r="A759" s="1"/>
      <c r="G759" s="104"/>
      <c r="Z759" s="7"/>
      <c r="AA759" s="7"/>
    </row>
    <row r="760" spans="1:27" ht="15.75" customHeight="1" x14ac:dyDescent="0.15">
      <c r="A760" s="1"/>
      <c r="G760" s="104"/>
      <c r="Z760" s="7"/>
      <c r="AA760" s="7"/>
    </row>
    <row r="761" spans="1:27" ht="15.75" customHeight="1" x14ac:dyDescent="0.15">
      <c r="A761" s="1"/>
      <c r="G761" s="104"/>
      <c r="Z761" s="7"/>
      <c r="AA761" s="7"/>
    </row>
    <row r="762" spans="1:27" ht="15.75" customHeight="1" x14ac:dyDescent="0.15">
      <c r="A762" s="1"/>
      <c r="G762" s="104"/>
      <c r="Z762" s="7"/>
      <c r="AA762" s="7"/>
    </row>
    <row r="763" spans="1:27" ht="15.75" customHeight="1" x14ac:dyDescent="0.15">
      <c r="A763" s="1"/>
      <c r="G763" s="104"/>
      <c r="Z763" s="7"/>
      <c r="AA763" s="7"/>
    </row>
    <row r="764" spans="1:27" ht="15.75" customHeight="1" x14ac:dyDescent="0.15">
      <c r="A764" s="1"/>
      <c r="G764" s="104"/>
      <c r="Z764" s="7"/>
      <c r="AA764" s="7"/>
    </row>
    <row r="765" spans="1:27" ht="15.75" customHeight="1" x14ac:dyDescent="0.15">
      <c r="A765" s="1"/>
      <c r="G765" s="104"/>
      <c r="Z765" s="7"/>
      <c r="AA765" s="7"/>
    </row>
    <row r="766" spans="1:27" ht="15.75" customHeight="1" x14ac:dyDescent="0.15">
      <c r="A766" s="1"/>
      <c r="G766" s="104"/>
      <c r="Z766" s="7"/>
      <c r="AA766" s="7"/>
    </row>
    <row r="767" spans="1:27" ht="15.75" customHeight="1" x14ac:dyDescent="0.15">
      <c r="A767" s="1"/>
      <c r="G767" s="104"/>
      <c r="Z767" s="7"/>
      <c r="AA767" s="7"/>
    </row>
    <row r="768" spans="1:27" ht="15.75" customHeight="1" x14ac:dyDescent="0.15">
      <c r="A768" s="1"/>
      <c r="G768" s="104"/>
      <c r="Z768" s="7"/>
      <c r="AA768" s="7"/>
    </row>
    <row r="769" spans="1:27" ht="15.75" customHeight="1" x14ac:dyDescent="0.15">
      <c r="A769" s="1"/>
      <c r="G769" s="104"/>
      <c r="Z769" s="7"/>
      <c r="AA769" s="7"/>
    </row>
    <row r="770" spans="1:27" ht="15.75" customHeight="1" x14ac:dyDescent="0.15">
      <c r="A770" s="1"/>
      <c r="G770" s="104"/>
      <c r="Z770" s="7"/>
      <c r="AA770" s="7"/>
    </row>
    <row r="771" spans="1:27" ht="15.75" customHeight="1" x14ac:dyDescent="0.15">
      <c r="A771" s="1"/>
      <c r="G771" s="104"/>
      <c r="Z771" s="7"/>
      <c r="AA771" s="7"/>
    </row>
    <row r="772" spans="1:27" ht="15.75" customHeight="1" x14ac:dyDescent="0.15">
      <c r="A772" s="1"/>
      <c r="G772" s="104"/>
      <c r="Z772" s="7"/>
      <c r="AA772" s="7"/>
    </row>
    <row r="773" spans="1:27" ht="15.75" customHeight="1" x14ac:dyDescent="0.15">
      <c r="A773" s="1"/>
      <c r="G773" s="104"/>
      <c r="Z773" s="7"/>
      <c r="AA773" s="7"/>
    </row>
    <row r="774" spans="1:27" ht="15.75" customHeight="1" x14ac:dyDescent="0.15">
      <c r="A774" s="1"/>
      <c r="G774" s="104"/>
      <c r="Z774" s="7"/>
      <c r="AA774" s="7"/>
    </row>
    <row r="775" spans="1:27" ht="15.75" customHeight="1" x14ac:dyDescent="0.15">
      <c r="A775" s="1"/>
      <c r="G775" s="104"/>
      <c r="Z775" s="7"/>
      <c r="AA775" s="7"/>
    </row>
    <row r="776" spans="1:27" ht="15.75" customHeight="1" x14ac:dyDescent="0.15">
      <c r="A776" s="1"/>
      <c r="G776" s="104"/>
      <c r="Z776" s="7"/>
      <c r="AA776" s="7"/>
    </row>
    <row r="777" spans="1:27" ht="15.75" customHeight="1" x14ac:dyDescent="0.15">
      <c r="A777" s="1"/>
      <c r="G777" s="104"/>
      <c r="Z777" s="7"/>
      <c r="AA777" s="7"/>
    </row>
    <row r="778" spans="1:27" ht="15.75" customHeight="1" x14ac:dyDescent="0.15">
      <c r="A778" s="1"/>
      <c r="G778" s="104"/>
      <c r="Z778" s="7"/>
      <c r="AA778" s="7"/>
    </row>
    <row r="779" spans="1:27" ht="15.75" customHeight="1" x14ac:dyDescent="0.15">
      <c r="A779" s="1"/>
      <c r="G779" s="104"/>
      <c r="Z779" s="7"/>
      <c r="AA779" s="7"/>
    </row>
    <row r="780" spans="1:27" ht="15.75" customHeight="1" x14ac:dyDescent="0.15">
      <c r="A780" s="1"/>
      <c r="G780" s="104"/>
      <c r="Z780" s="7"/>
      <c r="AA780" s="7"/>
    </row>
    <row r="781" spans="1:27" ht="15.75" customHeight="1" x14ac:dyDescent="0.15">
      <c r="A781" s="1"/>
      <c r="G781" s="104"/>
      <c r="Z781" s="7"/>
      <c r="AA781" s="7"/>
    </row>
    <row r="782" spans="1:27" ht="15.75" customHeight="1" x14ac:dyDescent="0.15">
      <c r="A782" s="1"/>
      <c r="G782" s="104"/>
      <c r="Z782" s="7"/>
      <c r="AA782" s="7"/>
    </row>
    <row r="783" spans="1:27" ht="15.75" customHeight="1" x14ac:dyDescent="0.15">
      <c r="A783" s="1"/>
      <c r="G783" s="104"/>
      <c r="Z783" s="7"/>
      <c r="AA783" s="7"/>
    </row>
    <row r="784" spans="1:27" ht="15.75" customHeight="1" x14ac:dyDescent="0.15">
      <c r="A784" s="1"/>
      <c r="G784" s="104"/>
      <c r="Z784" s="7"/>
      <c r="AA784" s="7"/>
    </row>
    <row r="785" spans="1:27" ht="15.75" customHeight="1" x14ac:dyDescent="0.15">
      <c r="A785" s="1"/>
      <c r="G785" s="104"/>
      <c r="Z785" s="7"/>
      <c r="AA785" s="7"/>
    </row>
    <row r="786" spans="1:27" ht="15.75" customHeight="1" x14ac:dyDescent="0.15">
      <c r="A786" s="1"/>
      <c r="G786" s="104"/>
      <c r="Z786" s="7"/>
      <c r="AA786" s="7"/>
    </row>
    <row r="787" spans="1:27" ht="15.75" customHeight="1" x14ac:dyDescent="0.15">
      <c r="A787" s="1"/>
      <c r="G787" s="104"/>
      <c r="Z787" s="7"/>
      <c r="AA787" s="7"/>
    </row>
    <row r="788" spans="1:27" ht="15.75" customHeight="1" x14ac:dyDescent="0.15">
      <c r="A788" s="1"/>
      <c r="G788" s="104"/>
      <c r="Z788" s="7"/>
      <c r="AA788" s="7"/>
    </row>
    <row r="789" spans="1:27" ht="15.75" customHeight="1" x14ac:dyDescent="0.15">
      <c r="A789" s="1"/>
      <c r="G789" s="104"/>
      <c r="Z789" s="7"/>
      <c r="AA789" s="7"/>
    </row>
    <row r="790" spans="1:27" ht="15.75" customHeight="1" x14ac:dyDescent="0.15">
      <c r="A790" s="1"/>
      <c r="G790" s="104"/>
      <c r="Z790" s="7"/>
      <c r="AA790" s="7"/>
    </row>
    <row r="791" spans="1:27" ht="15.75" customHeight="1" x14ac:dyDescent="0.15">
      <c r="A791" s="1"/>
      <c r="G791" s="104"/>
      <c r="Z791" s="7"/>
      <c r="AA791" s="7"/>
    </row>
    <row r="792" spans="1:27" ht="15.75" customHeight="1" x14ac:dyDescent="0.15">
      <c r="A792" s="1"/>
      <c r="G792" s="104"/>
      <c r="Z792" s="7"/>
      <c r="AA792" s="7"/>
    </row>
    <row r="793" spans="1:27" ht="15.75" customHeight="1" x14ac:dyDescent="0.15">
      <c r="A793" s="1"/>
      <c r="G793" s="104"/>
      <c r="Z793" s="7"/>
      <c r="AA793" s="7"/>
    </row>
    <row r="794" spans="1:27" ht="15.75" customHeight="1" x14ac:dyDescent="0.15">
      <c r="A794" s="1"/>
      <c r="G794" s="104"/>
      <c r="Z794" s="7"/>
      <c r="AA794" s="7"/>
    </row>
    <row r="795" spans="1:27" ht="15.75" customHeight="1" x14ac:dyDescent="0.15">
      <c r="A795" s="1"/>
      <c r="G795" s="104"/>
      <c r="Z795" s="7"/>
      <c r="AA795" s="7"/>
    </row>
    <row r="796" spans="1:27" ht="15.75" customHeight="1" x14ac:dyDescent="0.15">
      <c r="A796" s="1"/>
      <c r="G796" s="104"/>
      <c r="Z796" s="7"/>
      <c r="AA796" s="7"/>
    </row>
    <row r="797" spans="1:27" ht="15.75" customHeight="1" x14ac:dyDescent="0.15">
      <c r="A797" s="1"/>
      <c r="G797" s="104"/>
      <c r="Z797" s="7"/>
      <c r="AA797" s="7"/>
    </row>
    <row r="798" spans="1:27" ht="15.75" customHeight="1" x14ac:dyDescent="0.15">
      <c r="A798" s="1"/>
      <c r="G798" s="104"/>
      <c r="Z798" s="7"/>
      <c r="AA798" s="7"/>
    </row>
    <row r="799" spans="1:27" ht="15.75" customHeight="1" x14ac:dyDescent="0.15">
      <c r="A799" s="1"/>
      <c r="G799" s="104"/>
      <c r="Z799" s="7"/>
      <c r="AA799" s="7"/>
    </row>
    <row r="800" spans="1:27" ht="15.75" customHeight="1" x14ac:dyDescent="0.15">
      <c r="A800" s="1"/>
      <c r="G800" s="104"/>
      <c r="Z800" s="7"/>
      <c r="AA800" s="7"/>
    </row>
    <row r="801" spans="1:27" ht="15.75" customHeight="1" x14ac:dyDescent="0.15">
      <c r="A801" s="1"/>
      <c r="G801" s="104"/>
      <c r="Z801" s="7"/>
      <c r="AA801" s="7"/>
    </row>
    <row r="802" spans="1:27" ht="15.75" customHeight="1" x14ac:dyDescent="0.15">
      <c r="A802" s="1"/>
      <c r="G802" s="104"/>
      <c r="Z802" s="7"/>
      <c r="AA802" s="7"/>
    </row>
    <row r="803" spans="1:27" ht="15.75" customHeight="1" x14ac:dyDescent="0.15">
      <c r="A803" s="1"/>
      <c r="G803" s="104"/>
      <c r="Z803" s="7"/>
      <c r="AA803" s="7"/>
    </row>
    <row r="804" spans="1:27" ht="15.75" customHeight="1" x14ac:dyDescent="0.15">
      <c r="A804" s="1"/>
      <c r="G804" s="104"/>
      <c r="Z804" s="7"/>
      <c r="AA804" s="7"/>
    </row>
    <row r="805" spans="1:27" ht="15.75" customHeight="1" x14ac:dyDescent="0.15">
      <c r="A805" s="1"/>
      <c r="G805" s="104"/>
      <c r="Z805" s="7"/>
      <c r="AA805" s="7"/>
    </row>
    <row r="806" spans="1:27" ht="15.75" customHeight="1" x14ac:dyDescent="0.15">
      <c r="A806" s="1"/>
      <c r="G806" s="104"/>
      <c r="Z806" s="7"/>
      <c r="AA806" s="7"/>
    </row>
    <row r="807" spans="1:27" ht="15.75" customHeight="1" x14ac:dyDescent="0.15">
      <c r="A807" s="1"/>
      <c r="G807" s="104"/>
      <c r="Z807" s="7"/>
      <c r="AA807" s="7"/>
    </row>
    <row r="808" spans="1:27" ht="15.75" customHeight="1" x14ac:dyDescent="0.15">
      <c r="A808" s="1"/>
      <c r="G808" s="104"/>
      <c r="Z808" s="7"/>
      <c r="AA808" s="7"/>
    </row>
    <row r="809" spans="1:27" ht="15.75" customHeight="1" x14ac:dyDescent="0.15">
      <c r="A809" s="1"/>
      <c r="G809" s="104"/>
      <c r="Z809" s="7"/>
      <c r="AA809" s="7"/>
    </row>
    <row r="810" spans="1:27" ht="15.75" customHeight="1" x14ac:dyDescent="0.15">
      <c r="A810" s="1"/>
      <c r="G810" s="104"/>
      <c r="Z810" s="7"/>
      <c r="AA810" s="7"/>
    </row>
    <row r="811" spans="1:27" ht="15.75" customHeight="1" x14ac:dyDescent="0.15">
      <c r="A811" s="1"/>
      <c r="G811" s="104"/>
      <c r="Z811" s="7"/>
      <c r="AA811" s="7"/>
    </row>
    <row r="812" spans="1:27" ht="15.75" customHeight="1" x14ac:dyDescent="0.15">
      <c r="A812" s="1"/>
      <c r="G812" s="104"/>
      <c r="Z812" s="7"/>
      <c r="AA812" s="7"/>
    </row>
    <row r="813" spans="1:27" ht="15.75" customHeight="1" x14ac:dyDescent="0.15">
      <c r="A813" s="1"/>
      <c r="G813" s="104"/>
      <c r="Z813" s="7"/>
      <c r="AA813" s="7"/>
    </row>
    <row r="814" spans="1:27" ht="15.75" customHeight="1" x14ac:dyDescent="0.15">
      <c r="A814" s="1"/>
      <c r="G814" s="104"/>
      <c r="Z814" s="7"/>
      <c r="AA814" s="7"/>
    </row>
    <row r="815" spans="1:27" ht="15.75" customHeight="1" x14ac:dyDescent="0.15">
      <c r="A815" s="1"/>
      <c r="G815" s="104"/>
      <c r="Z815" s="7"/>
      <c r="AA815" s="7"/>
    </row>
    <row r="816" spans="1:27" ht="15.75" customHeight="1" x14ac:dyDescent="0.15">
      <c r="A816" s="1"/>
      <c r="G816" s="104"/>
      <c r="Z816" s="7"/>
      <c r="AA816" s="7"/>
    </row>
    <row r="817" spans="1:27" ht="15.75" customHeight="1" x14ac:dyDescent="0.15">
      <c r="A817" s="1"/>
      <c r="G817" s="104"/>
      <c r="Z817" s="7"/>
      <c r="AA817" s="7"/>
    </row>
    <row r="818" spans="1:27" ht="15.75" customHeight="1" x14ac:dyDescent="0.15">
      <c r="A818" s="1"/>
      <c r="G818" s="104"/>
      <c r="Z818" s="7"/>
      <c r="AA818" s="7"/>
    </row>
    <row r="819" spans="1:27" ht="15.75" customHeight="1" x14ac:dyDescent="0.15">
      <c r="A819" s="1"/>
      <c r="G819" s="104"/>
      <c r="Z819" s="7"/>
      <c r="AA819" s="7"/>
    </row>
    <row r="820" spans="1:27" ht="15.75" customHeight="1" x14ac:dyDescent="0.15">
      <c r="A820" s="1"/>
      <c r="G820" s="104"/>
      <c r="Z820" s="7"/>
      <c r="AA820" s="7"/>
    </row>
    <row r="821" spans="1:27" ht="15.75" customHeight="1" x14ac:dyDescent="0.15">
      <c r="A821" s="1"/>
      <c r="G821" s="104"/>
      <c r="Z821" s="7"/>
      <c r="AA821" s="7"/>
    </row>
    <row r="822" spans="1:27" ht="15.75" customHeight="1" x14ac:dyDescent="0.15">
      <c r="A822" s="1"/>
      <c r="G822" s="104"/>
      <c r="Z822" s="7"/>
      <c r="AA822" s="7"/>
    </row>
    <row r="823" spans="1:27" ht="15.75" customHeight="1" x14ac:dyDescent="0.15">
      <c r="A823" s="1"/>
      <c r="G823" s="104"/>
      <c r="Z823" s="7"/>
      <c r="AA823" s="7"/>
    </row>
    <row r="824" spans="1:27" ht="15.75" customHeight="1" x14ac:dyDescent="0.15">
      <c r="A824" s="1"/>
      <c r="G824" s="104"/>
      <c r="Z824" s="7"/>
      <c r="AA824" s="7"/>
    </row>
    <row r="825" spans="1:27" ht="15.75" customHeight="1" x14ac:dyDescent="0.15">
      <c r="A825" s="1"/>
      <c r="G825" s="104"/>
      <c r="Z825" s="7"/>
      <c r="AA825" s="7"/>
    </row>
    <row r="826" spans="1:27" ht="15.75" customHeight="1" x14ac:dyDescent="0.15">
      <c r="A826" s="1"/>
      <c r="G826" s="104"/>
      <c r="Z826" s="7"/>
      <c r="AA826" s="7"/>
    </row>
    <row r="827" spans="1:27" ht="15.75" customHeight="1" x14ac:dyDescent="0.15">
      <c r="A827" s="1"/>
      <c r="G827" s="104"/>
      <c r="Z827" s="7"/>
      <c r="AA827" s="7"/>
    </row>
    <row r="828" spans="1:27" ht="15.75" customHeight="1" x14ac:dyDescent="0.15">
      <c r="A828" s="1"/>
      <c r="G828" s="104"/>
      <c r="Z828" s="7"/>
      <c r="AA828" s="7"/>
    </row>
    <row r="829" spans="1:27" ht="15.75" customHeight="1" x14ac:dyDescent="0.15">
      <c r="A829" s="1"/>
      <c r="G829" s="104"/>
      <c r="Z829" s="7"/>
      <c r="AA829" s="7"/>
    </row>
    <row r="830" spans="1:27" ht="15.75" customHeight="1" x14ac:dyDescent="0.15">
      <c r="A830" s="1"/>
      <c r="G830" s="104"/>
      <c r="Z830" s="7"/>
      <c r="AA830" s="7"/>
    </row>
    <row r="831" spans="1:27" ht="15.75" customHeight="1" x14ac:dyDescent="0.15">
      <c r="A831" s="1"/>
      <c r="G831" s="104"/>
      <c r="Z831" s="7"/>
      <c r="AA831" s="7"/>
    </row>
    <row r="832" spans="1:27" ht="15.75" customHeight="1" x14ac:dyDescent="0.15">
      <c r="A832" s="1"/>
      <c r="G832" s="104"/>
      <c r="Z832" s="7"/>
      <c r="AA832" s="7"/>
    </row>
    <row r="833" spans="1:27" ht="15.75" customHeight="1" x14ac:dyDescent="0.15">
      <c r="A833" s="1"/>
      <c r="G833" s="104"/>
      <c r="Z833" s="7"/>
      <c r="AA833" s="7"/>
    </row>
    <row r="834" spans="1:27" ht="15.75" customHeight="1" x14ac:dyDescent="0.15">
      <c r="A834" s="1"/>
      <c r="G834" s="104"/>
      <c r="Z834" s="7"/>
      <c r="AA834" s="7"/>
    </row>
    <row r="835" spans="1:27" ht="15.75" customHeight="1" x14ac:dyDescent="0.15">
      <c r="A835" s="1"/>
      <c r="G835" s="104"/>
      <c r="Z835" s="7"/>
      <c r="AA835" s="7"/>
    </row>
    <row r="836" spans="1:27" ht="15.75" customHeight="1" x14ac:dyDescent="0.15">
      <c r="A836" s="1"/>
      <c r="G836" s="104"/>
      <c r="Z836" s="7"/>
      <c r="AA836" s="7"/>
    </row>
    <row r="837" spans="1:27" ht="15.75" customHeight="1" x14ac:dyDescent="0.15">
      <c r="A837" s="1"/>
      <c r="G837" s="104"/>
      <c r="Z837" s="7"/>
      <c r="AA837" s="7"/>
    </row>
    <row r="838" spans="1:27" ht="15.75" customHeight="1" x14ac:dyDescent="0.15">
      <c r="A838" s="1"/>
      <c r="G838" s="104"/>
      <c r="Z838" s="7"/>
      <c r="AA838" s="7"/>
    </row>
    <row r="839" spans="1:27" ht="15.75" customHeight="1" x14ac:dyDescent="0.15">
      <c r="A839" s="1"/>
      <c r="G839" s="104"/>
      <c r="Z839" s="7"/>
      <c r="AA839" s="7"/>
    </row>
    <row r="840" spans="1:27" ht="15.75" customHeight="1" x14ac:dyDescent="0.15">
      <c r="A840" s="1"/>
      <c r="G840" s="104"/>
      <c r="Z840" s="7"/>
      <c r="AA840" s="7"/>
    </row>
    <row r="841" spans="1:27" ht="15.75" customHeight="1" x14ac:dyDescent="0.15">
      <c r="A841" s="1"/>
      <c r="G841" s="104"/>
      <c r="Z841" s="7"/>
      <c r="AA841" s="7"/>
    </row>
    <row r="842" spans="1:27" ht="15.75" customHeight="1" x14ac:dyDescent="0.15">
      <c r="A842" s="1"/>
      <c r="G842" s="104"/>
      <c r="Z842" s="7"/>
      <c r="AA842" s="7"/>
    </row>
    <row r="843" spans="1:27" ht="15.75" customHeight="1" x14ac:dyDescent="0.15">
      <c r="A843" s="1"/>
      <c r="G843" s="104"/>
      <c r="Z843" s="7"/>
      <c r="AA843" s="7"/>
    </row>
    <row r="844" spans="1:27" ht="15.75" customHeight="1" x14ac:dyDescent="0.15">
      <c r="A844" s="1"/>
      <c r="G844" s="104"/>
      <c r="Z844" s="7"/>
      <c r="AA844" s="7"/>
    </row>
    <row r="845" spans="1:27" ht="15.75" customHeight="1" x14ac:dyDescent="0.15">
      <c r="A845" s="1"/>
      <c r="G845" s="104"/>
      <c r="Z845" s="7"/>
      <c r="AA845" s="7"/>
    </row>
    <row r="846" spans="1:27" ht="15.75" customHeight="1" x14ac:dyDescent="0.15">
      <c r="A846" s="1"/>
      <c r="G846" s="104"/>
      <c r="Z846" s="7"/>
      <c r="AA846" s="7"/>
    </row>
    <row r="847" spans="1:27" ht="15.75" customHeight="1" x14ac:dyDescent="0.15">
      <c r="A847" s="1"/>
      <c r="G847" s="104"/>
      <c r="Z847" s="7"/>
      <c r="AA847" s="7"/>
    </row>
    <row r="848" spans="1:27" ht="15.75" customHeight="1" x14ac:dyDescent="0.15">
      <c r="A848" s="1"/>
      <c r="G848" s="104"/>
      <c r="Z848" s="7"/>
      <c r="AA848" s="7"/>
    </row>
    <row r="849" spans="1:27" ht="15.75" customHeight="1" x14ac:dyDescent="0.15">
      <c r="A849" s="1"/>
      <c r="G849" s="104"/>
      <c r="Z849" s="7"/>
      <c r="AA849" s="7"/>
    </row>
    <row r="850" spans="1:27" ht="15.75" customHeight="1" x14ac:dyDescent="0.15">
      <c r="A850" s="1"/>
      <c r="G850" s="104"/>
      <c r="Z850" s="7"/>
      <c r="AA850" s="7"/>
    </row>
    <row r="851" spans="1:27" ht="15.75" customHeight="1" x14ac:dyDescent="0.15">
      <c r="A851" s="1"/>
      <c r="G851" s="104"/>
      <c r="Z851" s="7"/>
      <c r="AA851" s="7"/>
    </row>
    <row r="852" spans="1:27" ht="15.75" customHeight="1" x14ac:dyDescent="0.15">
      <c r="A852" s="1"/>
      <c r="G852" s="104"/>
      <c r="Z852" s="7"/>
      <c r="AA852" s="7"/>
    </row>
    <row r="853" spans="1:27" ht="15.75" customHeight="1" x14ac:dyDescent="0.15">
      <c r="A853" s="1"/>
      <c r="G853" s="104"/>
      <c r="Z853" s="7"/>
      <c r="AA853" s="7"/>
    </row>
    <row r="854" spans="1:27" ht="15.75" customHeight="1" x14ac:dyDescent="0.15">
      <c r="A854" s="1"/>
      <c r="G854" s="104"/>
      <c r="Z854" s="7"/>
      <c r="AA854" s="7"/>
    </row>
    <row r="855" spans="1:27" ht="15.75" customHeight="1" x14ac:dyDescent="0.15">
      <c r="A855" s="1"/>
      <c r="G855" s="104"/>
      <c r="Z855" s="7"/>
      <c r="AA855" s="7"/>
    </row>
    <row r="856" spans="1:27" ht="15.75" customHeight="1" x14ac:dyDescent="0.15">
      <c r="A856" s="1"/>
      <c r="G856" s="104"/>
      <c r="Z856" s="7"/>
      <c r="AA856" s="7"/>
    </row>
    <row r="857" spans="1:27" ht="15.75" customHeight="1" x14ac:dyDescent="0.15">
      <c r="A857" s="1"/>
      <c r="G857" s="104"/>
      <c r="Z857" s="7"/>
      <c r="AA857" s="7"/>
    </row>
    <row r="858" spans="1:27" ht="15.75" customHeight="1" x14ac:dyDescent="0.15">
      <c r="A858" s="1"/>
      <c r="G858" s="104"/>
      <c r="Z858" s="7"/>
      <c r="AA858" s="7"/>
    </row>
    <row r="859" spans="1:27" ht="15.75" customHeight="1" x14ac:dyDescent="0.15">
      <c r="A859" s="1"/>
      <c r="G859" s="104"/>
      <c r="Z859" s="7"/>
      <c r="AA859" s="7"/>
    </row>
    <row r="860" spans="1:27" ht="15.75" customHeight="1" x14ac:dyDescent="0.15">
      <c r="A860" s="1"/>
      <c r="G860" s="104"/>
      <c r="Z860" s="7"/>
      <c r="AA860" s="7"/>
    </row>
    <row r="861" spans="1:27" ht="15.75" customHeight="1" x14ac:dyDescent="0.15">
      <c r="A861" s="1"/>
      <c r="G861" s="104"/>
      <c r="Z861" s="7"/>
      <c r="AA861" s="7"/>
    </row>
    <row r="862" spans="1:27" ht="15.75" customHeight="1" x14ac:dyDescent="0.15">
      <c r="A862" s="1"/>
      <c r="G862" s="104"/>
      <c r="Z862" s="7"/>
      <c r="AA862" s="7"/>
    </row>
    <row r="863" spans="1:27" ht="15.75" customHeight="1" x14ac:dyDescent="0.15">
      <c r="A863" s="1"/>
      <c r="G863" s="104"/>
      <c r="Z863" s="7"/>
      <c r="AA863" s="7"/>
    </row>
    <row r="864" spans="1:27" ht="15.75" customHeight="1" x14ac:dyDescent="0.15">
      <c r="A864" s="1"/>
      <c r="G864" s="104"/>
      <c r="Z864" s="7"/>
      <c r="AA864" s="7"/>
    </row>
    <row r="865" spans="1:27" ht="15.75" customHeight="1" x14ac:dyDescent="0.15">
      <c r="A865" s="1"/>
      <c r="G865" s="104"/>
      <c r="Z865" s="7"/>
      <c r="AA865" s="7"/>
    </row>
    <row r="866" spans="1:27" ht="15.75" customHeight="1" x14ac:dyDescent="0.15">
      <c r="A866" s="1"/>
      <c r="G866" s="104"/>
      <c r="Z866" s="7"/>
      <c r="AA866" s="7"/>
    </row>
    <row r="867" spans="1:27" ht="15.75" customHeight="1" x14ac:dyDescent="0.15">
      <c r="A867" s="1"/>
      <c r="G867" s="104"/>
      <c r="Z867" s="7"/>
      <c r="AA867" s="7"/>
    </row>
    <row r="868" spans="1:27" ht="15.75" customHeight="1" x14ac:dyDescent="0.15">
      <c r="A868" s="1"/>
      <c r="G868" s="104"/>
      <c r="Z868" s="7"/>
      <c r="AA868" s="7"/>
    </row>
    <row r="869" spans="1:27" ht="15.75" customHeight="1" x14ac:dyDescent="0.15">
      <c r="A869" s="1"/>
      <c r="G869" s="104"/>
      <c r="Z869" s="7"/>
      <c r="AA869" s="7"/>
    </row>
    <row r="870" spans="1:27" ht="15.75" customHeight="1" x14ac:dyDescent="0.15">
      <c r="A870" s="1"/>
      <c r="G870" s="104"/>
      <c r="Z870" s="7"/>
      <c r="AA870" s="7"/>
    </row>
    <row r="871" spans="1:27" ht="15.75" customHeight="1" x14ac:dyDescent="0.15">
      <c r="A871" s="1"/>
      <c r="G871" s="104"/>
      <c r="Z871" s="7"/>
      <c r="AA871" s="7"/>
    </row>
    <row r="872" spans="1:27" ht="15.75" customHeight="1" x14ac:dyDescent="0.15">
      <c r="A872" s="1"/>
      <c r="G872" s="104"/>
      <c r="Z872" s="7"/>
      <c r="AA872" s="7"/>
    </row>
    <row r="873" spans="1:27" ht="15.75" customHeight="1" x14ac:dyDescent="0.15">
      <c r="A873" s="1"/>
      <c r="G873" s="104"/>
      <c r="Z873" s="7"/>
      <c r="AA873" s="7"/>
    </row>
    <row r="874" spans="1:27" ht="15.75" customHeight="1" x14ac:dyDescent="0.15">
      <c r="A874" s="1"/>
      <c r="G874" s="104"/>
      <c r="Z874" s="7"/>
      <c r="AA874" s="7"/>
    </row>
    <row r="875" spans="1:27" ht="15.75" customHeight="1" x14ac:dyDescent="0.15">
      <c r="A875" s="1"/>
      <c r="G875" s="104"/>
      <c r="Z875" s="7"/>
      <c r="AA875" s="7"/>
    </row>
    <row r="876" spans="1:27" ht="15.75" customHeight="1" x14ac:dyDescent="0.15">
      <c r="A876" s="1"/>
      <c r="G876" s="104"/>
      <c r="Z876" s="7"/>
      <c r="AA876" s="7"/>
    </row>
    <row r="877" spans="1:27" ht="15.75" customHeight="1" x14ac:dyDescent="0.15">
      <c r="A877" s="1"/>
      <c r="G877" s="104"/>
      <c r="Z877" s="7"/>
      <c r="AA877" s="7"/>
    </row>
    <row r="878" spans="1:27" ht="15.75" customHeight="1" x14ac:dyDescent="0.15">
      <c r="A878" s="1"/>
      <c r="G878" s="104"/>
      <c r="Z878" s="7"/>
      <c r="AA878" s="7"/>
    </row>
    <row r="879" spans="1:27" ht="15.75" customHeight="1" x14ac:dyDescent="0.15">
      <c r="A879" s="1"/>
      <c r="G879" s="104"/>
      <c r="Z879" s="7"/>
      <c r="AA879" s="7"/>
    </row>
    <row r="880" spans="1:27" ht="15.75" customHeight="1" x14ac:dyDescent="0.15">
      <c r="A880" s="1"/>
      <c r="G880" s="104"/>
      <c r="Z880" s="7"/>
      <c r="AA880" s="7"/>
    </row>
    <row r="881" spans="1:27" ht="15.75" customHeight="1" x14ac:dyDescent="0.15">
      <c r="A881" s="1"/>
      <c r="G881" s="104"/>
      <c r="Z881" s="7"/>
      <c r="AA881" s="7"/>
    </row>
    <row r="882" spans="1:27" ht="15.75" customHeight="1" x14ac:dyDescent="0.15">
      <c r="A882" s="1"/>
      <c r="G882" s="104"/>
      <c r="Z882" s="7"/>
      <c r="AA882" s="7"/>
    </row>
    <row r="883" spans="1:27" ht="15.75" customHeight="1" x14ac:dyDescent="0.15">
      <c r="A883" s="1"/>
      <c r="G883" s="104"/>
      <c r="Z883" s="7"/>
      <c r="AA883" s="7"/>
    </row>
    <row r="884" spans="1:27" ht="15.75" customHeight="1" x14ac:dyDescent="0.15">
      <c r="A884" s="1"/>
      <c r="G884" s="104"/>
      <c r="Z884" s="7"/>
      <c r="AA884" s="7"/>
    </row>
    <row r="885" spans="1:27" ht="15.75" customHeight="1" x14ac:dyDescent="0.15">
      <c r="A885" s="1"/>
      <c r="G885" s="104"/>
      <c r="Z885" s="7"/>
      <c r="AA885" s="7"/>
    </row>
    <row r="886" spans="1:27" ht="15.75" customHeight="1" x14ac:dyDescent="0.15">
      <c r="A886" s="1"/>
      <c r="G886" s="104"/>
      <c r="Z886" s="7"/>
      <c r="AA886" s="7"/>
    </row>
    <row r="887" spans="1:27" ht="15.75" customHeight="1" x14ac:dyDescent="0.15">
      <c r="A887" s="1"/>
      <c r="G887" s="104"/>
      <c r="Z887" s="7"/>
      <c r="AA887" s="7"/>
    </row>
    <row r="888" spans="1:27" ht="15.75" customHeight="1" x14ac:dyDescent="0.15">
      <c r="A888" s="1"/>
      <c r="G888" s="104"/>
      <c r="Z888" s="7"/>
      <c r="AA888" s="7"/>
    </row>
    <row r="889" spans="1:27" ht="15.75" customHeight="1" x14ac:dyDescent="0.15">
      <c r="A889" s="1"/>
      <c r="G889" s="104"/>
      <c r="Z889" s="7"/>
      <c r="AA889" s="7"/>
    </row>
    <row r="890" spans="1:27" ht="15.75" customHeight="1" x14ac:dyDescent="0.15">
      <c r="A890" s="1"/>
      <c r="G890" s="104"/>
      <c r="Z890" s="7"/>
      <c r="AA890" s="7"/>
    </row>
    <row r="891" spans="1:27" ht="15.75" customHeight="1" x14ac:dyDescent="0.15">
      <c r="A891" s="1"/>
      <c r="G891" s="104"/>
      <c r="Z891" s="7"/>
      <c r="AA891" s="7"/>
    </row>
    <row r="892" spans="1:27" ht="15.75" customHeight="1" x14ac:dyDescent="0.15">
      <c r="A892" s="1"/>
      <c r="G892" s="104"/>
      <c r="Z892" s="7"/>
      <c r="AA892" s="7"/>
    </row>
    <row r="893" spans="1:27" ht="15.75" customHeight="1" x14ac:dyDescent="0.15">
      <c r="A893" s="1"/>
      <c r="G893" s="104"/>
      <c r="Z893" s="7"/>
      <c r="AA893" s="7"/>
    </row>
    <row r="894" spans="1:27" ht="15.75" customHeight="1" x14ac:dyDescent="0.15">
      <c r="A894" s="1"/>
      <c r="G894" s="104"/>
      <c r="Z894" s="7"/>
      <c r="AA894" s="7"/>
    </row>
    <row r="895" spans="1:27" ht="15.75" customHeight="1" x14ac:dyDescent="0.15">
      <c r="A895" s="1"/>
      <c r="G895" s="104"/>
      <c r="Z895" s="7"/>
      <c r="AA895" s="7"/>
    </row>
    <row r="896" spans="1:27" ht="15.75" customHeight="1" x14ac:dyDescent="0.15">
      <c r="A896" s="1"/>
      <c r="G896" s="104"/>
      <c r="Z896" s="7"/>
      <c r="AA896" s="7"/>
    </row>
    <row r="897" spans="1:27" ht="15.75" customHeight="1" x14ac:dyDescent="0.15">
      <c r="A897" s="1"/>
      <c r="G897" s="104"/>
      <c r="Z897" s="7"/>
      <c r="AA897" s="7"/>
    </row>
    <row r="898" spans="1:27" ht="15.75" customHeight="1" x14ac:dyDescent="0.15">
      <c r="A898" s="1"/>
      <c r="G898" s="104"/>
      <c r="Z898" s="7"/>
      <c r="AA898" s="7"/>
    </row>
    <row r="899" spans="1:27" ht="15.75" customHeight="1" x14ac:dyDescent="0.15">
      <c r="A899" s="1"/>
      <c r="G899" s="104"/>
      <c r="Z899" s="7"/>
      <c r="AA899" s="7"/>
    </row>
    <row r="900" spans="1:27" ht="15.75" customHeight="1" x14ac:dyDescent="0.15">
      <c r="A900" s="1"/>
      <c r="G900" s="104"/>
      <c r="Z900" s="7"/>
      <c r="AA900" s="7"/>
    </row>
    <row r="901" spans="1:27" ht="15.75" customHeight="1" x14ac:dyDescent="0.15">
      <c r="A901" s="1"/>
      <c r="G901" s="104"/>
      <c r="Z901" s="7"/>
      <c r="AA901" s="7"/>
    </row>
    <row r="902" spans="1:27" ht="15.75" customHeight="1" x14ac:dyDescent="0.15">
      <c r="A902" s="1"/>
      <c r="G902" s="104"/>
      <c r="Z902" s="7"/>
      <c r="AA902" s="7"/>
    </row>
    <row r="903" spans="1:27" ht="15.75" customHeight="1" x14ac:dyDescent="0.15">
      <c r="A903" s="1"/>
      <c r="G903" s="104"/>
      <c r="Z903" s="7"/>
      <c r="AA903" s="7"/>
    </row>
    <row r="904" spans="1:27" ht="15.75" customHeight="1" x14ac:dyDescent="0.15">
      <c r="A904" s="1"/>
      <c r="G904" s="104"/>
      <c r="Z904" s="7"/>
      <c r="AA904" s="7"/>
    </row>
    <row r="905" spans="1:27" ht="15.75" customHeight="1" x14ac:dyDescent="0.15">
      <c r="A905" s="1"/>
      <c r="G905" s="104"/>
      <c r="Z905" s="7"/>
      <c r="AA905" s="7"/>
    </row>
    <row r="906" spans="1:27" ht="15.75" customHeight="1" x14ac:dyDescent="0.15">
      <c r="A906" s="1"/>
      <c r="G906" s="104"/>
      <c r="Z906" s="7"/>
      <c r="AA906" s="7"/>
    </row>
    <row r="907" spans="1:27" ht="15.75" customHeight="1" x14ac:dyDescent="0.15">
      <c r="A907" s="1"/>
      <c r="G907" s="104"/>
      <c r="Z907" s="7"/>
      <c r="AA907" s="7"/>
    </row>
    <row r="908" spans="1:27" ht="15.75" customHeight="1" x14ac:dyDescent="0.15">
      <c r="A908" s="1"/>
      <c r="G908" s="104"/>
      <c r="Z908" s="7"/>
      <c r="AA908" s="7"/>
    </row>
    <row r="909" spans="1:27" ht="15.75" customHeight="1" x14ac:dyDescent="0.15">
      <c r="A909" s="1"/>
      <c r="G909" s="104"/>
      <c r="Z909" s="7"/>
      <c r="AA909" s="7"/>
    </row>
    <row r="910" spans="1:27" ht="15.75" customHeight="1" x14ac:dyDescent="0.15">
      <c r="A910" s="1"/>
      <c r="G910" s="104"/>
      <c r="Z910" s="7"/>
      <c r="AA910" s="7"/>
    </row>
    <row r="911" spans="1:27" ht="15.75" customHeight="1" x14ac:dyDescent="0.15">
      <c r="A911" s="1"/>
      <c r="G911" s="104"/>
      <c r="Z911" s="7"/>
      <c r="AA911" s="7"/>
    </row>
    <row r="912" spans="1:27" ht="15.75" customHeight="1" x14ac:dyDescent="0.15">
      <c r="A912" s="1"/>
      <c r="G912" s="104"/>
      <c r="Z912" s="7"/>
      <c r="AA912" s="7"/>
    </row>
    <row r="913" spans="1:27" ht="15.75" customHeight="1" x14ac:dyDescent="0.15">
      <c r="A913" s="1"/>
      <c r="G913" s="104"/>
      <c r="Z913" s="7"/>
      <c r="AA913" s="7"/>
    </row>
    <row r="914" spans="1:27" ht="15.75" customHeight="1" x14ac:dyDescent="0.15">
      <c r="A914" s="1"/>
      <c r="G914" s="104"/>
      <c r="Z914" s="7"/>
      <c r="AA914" s="7"/>
    </row>
    <row r="915" spans="1:27" ht="15.75" customHeight="1" x14ac:dyDescent="0.15">
      <c r="A915" s="1"/>
      <c r="G915" s="104"/>
      <c r="Z915" s="7"/>
      <c r="AA915" s="7"/>
    </row>
    <row r="916" spans="1:27" ht="15.75" customHeight="1" x14ac:dyDescent="0.15">
      <c r="A916" s="1"/>
      <c r="G916" s="104"/>
      <c r="Z916" s="7"/>
      <c r="AA916" s="7"/>
    </row>
    <row r="917" spans="1:27" ht="15.75" customHeight="1" x14ac:dyDescent="0.15">
      <c r="A917" s="1"/>
      <c r="G917" s="104"/>
      <c r="Z917" s="7"/>
      <c r="AA917" s="7"/>
    </row>
    <row r="918" spans="1:27" ht="15.75" customHeight="1" x14ac:dyDescent="0.15">
      <c r="A918" s="1"/>
      <c r="G918" s="104"/>
      <c r="Z918" s="7"/>
      <c r="AA918" s="7"/>
    </row>
    <row r="919" spans="1:27" ht="15.75" customHeight="1" x14ac:dyDescent="0.15">
      <c r="A919" s="1"/>
      <c r="G919" s="104"/>
      <c r="Z919" s="7"/>
      <c r="AA919" s="7"/>
    </row>
    <row r="920" spans="1:27" ht="15.75" customHeight="1" x14ac:dyDescent="0.15">
      <c r="A920" s="1"/>
      <c r="G920" s="104"/>
      <c r="Z920" s="7"/>
      <c r="AA920" s="7"/>
    </row>
    <row r="921" spans="1:27" ht="15.75" customHeight="1" x14ac:dyDescent="0.15">
      <c r="A921" s="1"/>
      <c r="G921" s="104"/>
      <c r="Z921" s="7"/>
      <c r="AA921" s="7"/>
    </row>
    <row r="922" spans="1:27" ht="15.75" customHeight="1" x14ac:dyDescent="0.15">
      <c r="A922" s="1"/>
      <c r="G922" s="104"/>
      <c r="Z922" s="7"/>
      <c r="AA922" s="7"/>
    </row>
    <row r="923" spans="1:27" ht="15.75" customHeight="1" x14ac:dyDescent="0.15">
      <c r="A923" s="1"/>
      <c r="G923" s="104"/>
      <c r="Z923" s="7"/>
      <c r="AA923" s="7"/>
    </row>
    <row r="924" spans="1:27" ht="15.75" customHeight="1" x14ac:dyDescent="0.15">
      <c r="A924" s="1"/>
      <c r="G924" s="104"/>
      <c r="Z924" s="7"/>
      <c r="AA924" s="7"/>
    </row>
    <row r="925" spans="1:27" ht="15.75" customHeight="1" x14ac:dyDescent="0.15">
      <c r="A925" s="1"/>
      <c r="G925" s="104"/>
      <c r="Z925" s="7"/>
      <c r="AA925" s="7"/>
    </row>
    <row r="926" spans="1:27" ht="15.75" customHeight="1" x14ac:dyDescent="0.15">
      <c r="A926" s="1"/>
      <c r="G926" s="104"/>
      <c r="Z926" s="7"/>
      <c r="AA926" s="7"/>
    </row>
    <row r="927" spans="1:27" ht="15.75" customHeight="1" x14ac:dyDescent="0.15">
      <c r="A927" s="1"/>
      <c r="G927" s="104"/>
      <c r="Z927" s="7"/>
      <c r="AA927" s="7"/>
    </row>
    <row r="928" spans="1:27" ht="15.75" customHeight="1" x14ac:dyDescent="0.15">
      <c r="A928" s="1"/>
      <c r="G928" s="104"/>
      <c r="Z928" s="7"/>
      <c r="AA928" s="7"/>
    </row>
    <row r="929" spans="1:27" ht="15.75" customHeight="1" x14ac:dyDescent="0.15">
      <c r="A929" s="1"/>
      <c r="G929" s="104"/>
      <c r="Z929" s="7"/>
      <c r="AA929" s="7"/>
    </row>
    <row r="930" spans="1:27" ht="15.75" customHeight="1" x14ac:dyDescent="0.15">
      <c r="A930" s="1"/>
      <c r="G930" s="104"/>
      <c r="Z930" s="7"/>
      <c r="AA930" s="7"/>
    </row>
    <row r="931" spans="1:27" ht="15.75" customHeight="1" x14ac:dyDescent="0.15">
      <c r="A931" s="1"/>
      <c r="G931" s="104"/>
      <c r="Z931" s="7"/>
      <c r="AA931" s="7"/>
    </row>
    <row r="932" spans="1:27" ht="15.75" customHeight="1" x14ac:dyDescent="0.15">
      <c r="A932" s="1"/>
      <c r="G932" s="104"/>
      <c r="Z932" s="7"/>
      <c r="AA932" s="7"/>
    </row>
    <row r="933" spans="1:27" ht="15.75" customHeight="1" x14ac:dyDescent="0.15">
      <c r="A933" s="1"/>
      <c r="G933" s="104"/>
      <c r="Z933" s="7"/>
      <c r="AA933" s="7"/>
    </row>
    <row r="934" spans="1:27" ht="15.75" customHeight="1" x14ac:dyDescent="0.15">
      <c r="A934" s="1"/>
      <c r="G934" s="104"/>
      <c r="Z934" s="7"/>
      <c r="AA934" s="7"/>
    </row>
    <row r="935" spans="1:27" ht="15.75" customHeight="1" x14ac:dyDescent="0.15">
      <c r="A935" s="1"/>
      <c r="G935" s="104"/>
      <c r="Z935" s="7"/>
      <c r="AA935" s="7"/>
    </row>
    <row r="936" spans="1:27" ht="15.75" customHeight="1" x14ac:dyDescent="0.15">
      <c r="A936" s="1"/>
      <c r="G936" s="104"/>
      <c r="Z936" s="7"/>
      <c r="AA936" s="7"/>
    </row>
    <row r="937" spans="1:27" ht="15.75" customHeight="1" x14ac:dyDescent="0.15">
      <c r="A937" s="1"/>
      <c r="G937" s="104"/>
      <c r="Z937" s="7"/>
      <c r="AA937" s="7"/>
    </row>
    <row r="938" spans="1:27" ht="15.75" customHeight="1" x14ac:dyDescent="0.15">
      <c r="A938" s="1"/>
      <c r="G938" s="104"/>
      <c r="Z938" s="7"/>
      <c r="AA938" s="7"/>
    </row>
    <row r="939" spans="1:27" ht="15.75" customHeight="1" x14ac:dyDescent="0.15">
      <c r="A939" s="1"/>
      <c r="G939" s="104"/>
      <c r="Z939" s="7"/>
      <c r="AA939" s="7"/>
    </row>
    <row r="940" spans="1:27" ht="15.75" customHeight="1" x14ac:dyDescent="0.15">
      <c r="A940" s="1"/>
      <c r="G940" s="104"/>
      <c r="Z940" s="7"/>
      <c r="AA940" s="7"/>
    </row>
    <row r="941" spans="1:27" ht="15.75" customHeight="1" x14ac:dyDescent="0.15">
      <c r="A941" s="1"/>
      <c r="G941" s="104"/>
      <c r="Z941" s="7"/>
      <c r="AA941" s="7"/>
    </row>
    <row r="942" spans="1:27" ht="15.75" customHeight="1" x14ac:dyDescent="0.15">
      <c r="A942" s="1"/>
      <c r="G942" s="104"/>
      <c r="Z942" s="7"/>
      <c r="AA942" s="7"/>
    </row>
    <row r="943" spans="1:27" ht="15.75" customHeight="1" x14ac:dyDescent="0.15">
      <c r="A943" s="1"/>
      <c r="G943" s="104"/>
      <c r="Z943" s="7"/>
      <c r="AA943" s="7"/>
    </row>
    <row r="944" spans="1:27" ht="15.75" customHeight="1" x14ac:dyDescent="0.15">
      <c r="A944" s="1"/>
      <c r="G944" s="104"/>
      <c r="Z944" s="7"/>
      <c r="AA944" s="7"/>
    </row>
    <row r="945" spans="1:27" ht="15.75" customHeight="1" x14ac:dyDescent="0.15">
      <c r="A945" s="1"/>
      <c r="G945" s="104"/>
      <c r="Z945" s="7"/>
      <c r="AA945" s="7"/>
    </row>
    <row r="946" spans="1:27" ht="15.75" customHeight="1" x14ac:dyDescent="0.15">
      <c r="A946" s="1"/>
      <c r="G946" s="104"/>
      <c r="Z946" s="7"/>
      <c r="AA946" s="7"/>
    </row>
    <row r="947" spans="1:27" ht="15.75" customHeight="1" x14ac:dyDescent="0.15">
      <c r="A947" s="1"/>
      <c r="G947" s="104"/>
      <c r="Z947" s="7"/>
      <c r="AA947" s="7"/>
    </row>
    <row r="948" spans="1:27" ht="15.75" customHeight="1" x14ac:dyDescent="0.15">
      <c r="A948" s="1"/>
      <c r="G948" s="104"/>
      <c r="Z948" s="7"/>
      <c r="AA948" s="7"/>
    </row>
    <row r="949" spans="1:27" ht="15.75" customHeight="1" x14ac:dyDescent="0.15">
      <c r="A949" s="1"/>
      <c r="G949" s="104"/>
      <c r="Z949" s="7"/>
      <c r="AA949" s="7"/>
    </row>
    <row r="950" spans="1:27" ht="15.75" customHeight="1" x14ac:dyDescent="0.15">
      <c r="A950" s="1"/>
      <c r="G950" s="104"/>
      <c r="Z950" s="7"/>
      <c r="AA950" s="7"/>
    </row>
    <row r="951" spans="1:27" ht="15.75" customHeight="1" x14ac:dyDescent="0.15">
      <c r="A951" s="1"/>
      <c r="G951" s="104"/>
      <c r="Z951" s="7"/>
      <c r="AA951" s="7"/>
    </row>
    <row r="952" spans="1:27" ht="15.75" customHeight="1" x14ac:dyDescent="0.15">
      <c r="A952" s="1"/>
      <c r="G952" s="104"/>
      <c r="Z952" s="7"/>
      <c r="AA952" s="7"/>
    </row>
    <row r="953" spans="1:27" ht="15.75" customHeight="1" x14ac:dyDescent="0.15">
      <c r="A953" s="1"/>
      <c r="G953" s="104"/>
      <c r="Z953" s="7"/>
      <c r="AA953" s="7"/>
    </row>
    <row r="954" spans="1:27" ht="15.75" customHeight="1" x14ac:dyDescent="0.15">
      <c r="A954" s="1"/>
      <c r="G954" s="104"/>
      <c r="Z954" s="7"/>
      <c r="AA954" s="7"/>
    </row>
    <row r="955" spans="1:27" ht="15.75" customHeight="1" x14ac:dyDescent="0.15">
      <c r="A955" s="1"/>
      <c r="G955" s="104"/>
      <c r="Z955" s="7"/>
      <c r="AA955" s="7"/>
    </row>
    <row r="956" spans="1:27" ht="15.75" customHeight="1" x14ac:dyDescent="0.15">
      <c r="A956" s="1"/>
      <c r="G956" s="104"/>
      <c r="Z956" s="7"/>
      <c r="AA956" s="7"/>
    </row>
    <row r="957" spans="1:27" ht="15.75" customHeight="1" x14ac:dyDescent="0.15">
      <c r="A957" s="1"/>
      <c r="G957" s="104"/>
      <c r="Z957" s="7"/>
      <c r="AA957" s="7"/>
    </row>
    <row r="958" spans="1:27" ht="15.75" customHeight="1" x14ac:dyDescent="0.15">
      <c r="A958" s="1"/>
      <c r="G958" s="104"/>
      <c r="Z958" s="7"/>
      <c r="AA958" s="7"/>
    </row>
    <row r="959" spans="1:27" ht="15.75" customHeight="1" x14ac:dyDescent="0.15">
      <c r="A959" s="1"/>
      <c r="G959" s="104"/>
      <c r="Z959" s="7"/>
      <c r="AA959" s="7"/>
    </row>
    <row r="960" spans="1:27" ht="15.75" customHeight="1" x14ac:dyDescent="0.15">
      <c r="A960" s="1"/>
      <c r="G960" s="104"/>
      <c r="Z960" s="7"/>
      <c r="AA960" s="7"/>
    </row>
    <row r="961" spans="1:27" ht="15.75" customHeight="1" x14ac:dyDescent="0.15">
      <c r="A961" s="1"/>
      <c r="G961" s="104"/>
      <c r="Z961" s="7"/>
      <c r="AA961" s="7"/>
    </row>
    <row r="962" spans="1:27" ht="15.75" customHeight="1" x14ac:dyDescent="0.15">
      <c r="A962" s="1"/>
      <c r="G962" s="104"/>
      <c r="Z962" s="7"/>
      <c r="AA962" s="7"/>
    </row>
    <row r="963" spans="1:27" ht="15.75" customHeight="1" x14ac:dyDescent="0.15">
      <c r="A963" s="1"/>
      <c r="G963" s="104"/>
      <c r="Z963" s="7"/>
      <c r="AA963" s="7"/>
    </row>
    <row r="964" spans="1:27" ht="15.75" customHeight="1" x14ac:dyDescent="0.15">
      <c r="A964" s="1"/>
      <c r="G964" s="104"/>
      <c r="Z964" s="7"/>
      <c r="AA964" s="7"/>
    </row>
    <row r="965" spans="1:27" ht="15.75" customHeight="1" x14ac:dyDescent="0.15">
      <c r="A965" s="1"/>
      <c r="G965" s="104"/>
      <c r="Z965" s="7"/>
      <c r="AA965" s="7"/>
    </row>
    <row r="966" spans="1:27" ht="15.75" customHeight="1" x14ac:dyDescent="0.15">
      <c r="A966" s="1"/>
      <c r="G966" s="104"/>
      <c r="Z966" s="7"/>
      <c r="AA966" s="7"/>
    </row>
    <row r="967" spans="1:27" ht="15.75" customHeight="1" x14ac:dyDescent="0.15">
      <c r="A967" s="1"/>
      <c r="G967" s="104"/>
      <c r="Z967" s="7"/>
      <c r="AA967" s="7"/>
    </row>
    <row r="968" spans="1:27" ht="15.75" customHeight="1" x14ac:dyDescent="0.15">
      <c r="A968" s="1"/>
      <c r="G968" s="104"/>
      <c r="Z968" s="7"/>
      <c r="AA968" s="7"/>
    </row>
    <row r="969" spans="1:27" ht="15.75" customHeight="1" x14ac:dyDescent="0.15">
      <c r="A969" s="1"/>
      <c r="G969" s="104"/>
      <c r="Z969" s="7"/>
      <c r="AA969" s="7"/>
    </row>
    <row r="970" spans="1:27" ht="15.75" customHeight="1" x14ac:dyDescent="0.15">
      <c r="A970" s="1"/>
      <c r="G970" s="104"/>
      <c r="Z970" s="7"/>
      <c r="AA970" s="7"/>
    </row>
    <row r="971" spans="1:27" ht="15.75" customHeight="1" x14ac:dyDescent="0.15">
      <c r="A971" s="1"/>
      <c r="G971" s="104"/>
      <c r="Z971" s="7"/>
      <c r="AA971" s="7"/>
    </row>
    <row r="972" spans="1:27" ht="15.75" customHeight="1" x14ac:dyDescent="0.15">
      <c r="A972" s="1"/>
      <c r="G972" s="104"/>
      <c r="Z972" s="7"/>
      <c r="AA972" s="7"/>
    </row>
    <row r="973" spans="1:27" ht="15.75" customHeight="1" x14ac:dyDescent="0.15">
      <c r="A973" s="1"/>
      <c r="G973" s="104"/>
      <c r="Z973" s="7"/>
      <c r="AA973" s="7"/>
    </row>
    <row r="974" spans="1:27" ht="15.75" customHeight="1" x14ac:dyDescent="0.15">
      <c r="A974" s="1"/>
      <c r="G974" s="104"/>
      <c r="Z974" s="7"/>
      <c r="AA974" s="7"/>
    </row>
    <row r="975" spans="1:27" ht="15.75" customHeight="1" x14ac:dyDescent="0.15">
      <c r="A975" s="1"/>
      <c r="G975" s="104"/>
      <c r="Z975" s="7"/>
      <c r="AA975" s="7"/>
    </row>
    <row r="976" spans="1:27" ht="15.75" customHeight="1" x14ac:dyDescent="0.15">
      <c r="A976" s="1"/>
      <c r="G976" s="104"/>
      <c r="Z976" s="7"/>
      <c r="AA976" s="7"/>
    </row>
    <row r="977" spans="1:27" ht="15.75" customHeight="1" x14ac:dyDescent="0.15">
      <c r="A977" s="1"/>
      <c r="G977" s="104"/>
      <c r="Z977" s="7"/>
      <c r="AA977" s="7"/>
    </row>
    <row r="978" spans="1:27" ht="15.75" customHeight="1" x14ac:dyDescent="0.15">
      <c r="A978" s="1"/>
      <c r="G978" s="104"/>
      <c r="Z978" s="7"/>
      <c r="AA978" s="7"/>
    </row>
    <row r="979" spans="1:27" ht="15.75" customHeight="1" x14ac:dyDescent="0.15">
      <c r="A979" s="1"/>
      <c r="G979" s="104"/>
      <c r="Z979" s="7"/>
      <c r="AA979" s="7"/>
    </row>
    <row r="980" spans="1:27" ht="15.75" customHeight="1" x14ac:dyDescent="0.15">
      <c r="A980" s="1"/>
      <c r="G980" s="104"/>
      <c r="Z980" s="7"/>
      <c r="AA980" s="7"/>
    </row>
    <row r="981" spans="1:27" ht="15.75" customHeight="1" x14ac:dyDescent="0.15">
      <c r="A981" s="1"/>
      <c r="G981" s="104"/>
      <c r="Z981" s="7"/>
      <c r="AA981" s="7"/>
    </row>
    <row r="982" spans="1:27" ht="15.75" customHeight="1" x14ac:dyDescent="0.15">
      <c r="A982" s="1"/>
      <c r="G982" s="104"/>
      <c r="Z982" s="7"/>
      <c r="AA982" s="7"/>
    </row>
    <row r="983" spans="1:27" ht="15.75" customHeight="1" x14ac:dyDescent="0.15">
      <c r="A983" s="1"/>
      <c r="G983" s="104"/>
      <c r="Z983" s="7"/>
      <c r="AA983" s="7"/>
    </row>
    <row r="984" spans="1:27" ht="15.75" customHeight="1" x14ac:dyDescent="0.15">
      <c r="A984" s="1"/>
      <c r="G984" s="104"/>
      <c r="Z984" s="7"/>
      <c r="AA984" s="7"/>
    </row>
    <row r="985" spans="1:27" ht="15.75" customHeight="1" x14ac:dyDescent="0.15">
      <c r="A985" s="1"/>
      <c r="G985" s="104"/>
      <c r="Z985" s="7"/>
      <c r="AA985" s="7"/>
    </row>
    <row r="986" spans="1:27" ht="15.75" customHeight="1" x14ac:dyDescent="0.15">
      <c r="A986" s="1"/>
      <c r="G986" s="104"/>
      <c r="Z986" s="7"/>
      <c r="AA986" s="7"/>
    </row>
    <row r="987" spans="1:27" ht="15.75" customHeight="1" x14ac:dyDescent="0.15">
      <c r="A987" s="1"/>
      <c r="G987" s="104"/>
      <c r="Z987" s="7"/>
      <c r="AA987" s="7"/>
    </row>
    <row r="988" spans="1:27" ht="15.75" customHeight="1" x14ac:dyDescent="0.15">
      <c r="A988" s="1"/>
      <c r="G988" s="104"/>
      <c r="Z988" s="7"/>
      <c r="AA988" s="7"/>
    </row>
    <row r="989" spans="1:27" ht="15.75" customHeight="1" x14ac:dyDescent="0.15">
      <c r="A989" s="1"/>
      <c r="G989" s="104"/>
      <c r="Z989" s="7"/>
      <c r="AA989" s="7"/>
    </row>
    <row r="990" spans="1:27" ht="15.75" customHeight="1" x14ac:dyDescent="0.15">
      <c r="A990" s="1"/>
      <c r="G990" s="104"/>
      <c r="Z990" s="7"/>
      <c r="AA990" s="7"/>
    </row>
    <row r="991" spans="1:27" ht="15.75" customHeight="1" x14ac:dyDescent="0.15">
      <c r="A991" s="1"/>
      <c r="G991" s="104"/>
      <c r="Z991" s="7"/>
      <c r="AA991" s="7"/>
    </row>
    <row r="992" spans="1:27" ht="15.75" customHeight="1" x14ac:dyDescent="0.15">
      <c r="A992" s="1"/>
      <c r="G992" s="104"/>
      <c r="Z992" s="7"/>
      <c r="AA992" s="7"/>
    </row>
    <row r="993" spans="1:27" ht="15.75" customHeight="1" x14ac:dyDescent="0.15">
      <c r="A993" s="1"/>
      <c r="G993" s="104"/>
      <c r="Z993" s="7"/>
      <c r="AA993" s="7"/>
    </row>
    <row r="994" spans="1:27" ht="15.75" customHeight="1" x14ac:dyDescent="0.15">
      <c r="A994" s="1"/>
      <c r="G994" s="104"/>
      <c r="Z994" s="7"/>
      <c r="AA994" s="7"/>
    </row>
    <row r="995" spans="1:27" ht="15.75" customHeight="1" x14ac:dyDescent="0.15">
      <c r="A995" s="1"/>
      <c r="G995" s="104"/>
      <c r="Z995" s="7"/>
      <c r="AA995" s="7"/>
    </row>
    <row r="996" spans="1:27" ht="15.75" customHeight="1" x14ac:dyDescent="0.15">
      <c r="A996" s="1"/>
      <c r="G996" s="104"/>
      <c r="Z996" s="7"/>
      <c r="AA996" s="7"/>
    </row>
    <row r="997" spans="1:27" ht="15.75" customHeight="1" x14ac:dyDescent="0.15">
      <c r="A997" s="1"/>
      <c r="G997" s="104"/>
      <c r="Z997" s="7"/>
      <c r="AA997" s="7"/>
    </row>
    <row r="998" spans="1:27" ht="15.75" customHeight="1" x14ac:dyDescent="0.15">
      <c r="A998" s="1"/>
      <c r="G998" s="104"/>
      <c r="Z998" s="7"/>
      <c r="AA998" s="7"/>
    </row>
    <row r="999" spans="1:27" ht="15.75" customHeight="1" x14ac:dyDescent="0.15">
      <c r="A999" s="1"/>
      <c r="G999" s="104"/>
      <c r="Z999" s="7"/>
      <c r="AA999" s="7"/>
    </row>
    <row r="1000" spans="1:27" ht="15.75" customHeight="1" x14ac:dyDescent="0.15">
      <c r="A1000" s="1"/>
      <c r="G1000" s="104"/>
      <c r="Z1000" s="7"/>
      <c r="AA1000" s="7"/>
    </row>
    <row r="1001" spans="1:27" ht="15.75" customHeight="1" x14ac:dyDescent="0.15">
      <c r="A1001" s="1"/>
      <c r="G1001" s="104"/>
      <c r="Z1001" s="7"/>
      <c r="AA1001" s="7"/>
    </row>
    <row r="1002" spans="1:27" ht="15.75" customHeight="1" x14ac:dyDescent="0.15">
      <c r="A1002" s="1"/>
      <c r="G1002" s="104"/>
      <c r="Z1002" s="7"/>
      <c r="AA1002" s="7"/>
    </row>
    <row r="1003" spans="1:27" ht="15.75" customHeight="1" x14ac:dyDescent="0.15">
      <c r="A1003" s="1"/>
      <c r="G1003" s="104"/>
      <c r="Z1003" s="7"/>
      <c r="AA1003" s="7"/>
    </row>
    <row r="1004" spans="1:27" ht="15.75" customHeight="1" x14ac:dyDescent="0.15">
      <c r="A1004" s="1"/>
      <c r="G1004" s="104"/>
      <c r="Z1004" s="7"/>
      <c r="AA100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B846"/>
  <sheetViews>
    <sheetView workbookViewId="0">
      <selection activeCell="F1" sqref="F1:F1048576"/>
    </sheetView>
  </sheetViews>
  <sheetFormatPr baseColWidth="10" defaultColWidth="12.6640625" defaultRowHeight="15" customHeight="1" x14ac:dyDescent="0.15"/>
  <cols>
    <col min="1" max="1" width="5.1640625" customWidth="1"/>
    <col min="2" max="2" width="6.6640625" customWidth="1"/>
    <col min="3" max="3" width="9.33203125" customWidth="1"/>
    <col min="4" max="4" width="30.33203125" customWidth="1"/>
    <col min="5" max="5" width="21.33203125" hidden="1" customWidth="1"/>
    <col min="6" max="6" width="8.1640625" hidden="1" customWidth="1"/>
    <col min="7" max="23" width="3.83203125" customWidth="1"/>
    <col min="24" max="24" width="1.83203125" customWidth="1"/>
    <col min="25" max="25" width="10.1640625" customWidth="1"/>
    <col min="26" max="26" width="10.1640625" hidden="1" customWidth="1"/>
    <col min="27" max="27" width="6.33203125" customWidth="1"/>
    <col min="28" max="28" width="9.6640625" customWidth="1"/>
  </cols>
  <sheetData>
    <row r="1" spans="1:28" ht="15.75" customHeight="1" x14ac:dyDescent="0.15">
      <c r="A1" s="4" t="s">
        <v>202</v>
      </c>
      <c r="B1" s="2" t="s">
        <v>1</v>
      </c>
      <c r="C1" s="4"/>
      <c r="D1" s="2" t="s">
        <v>0</v>
      </c>
      <c r="E1" s="7"/>
      <c r="F1" s="4"/>
      <c r="G1" s="4"/>
      <c r="H1" s="4"/>
      <c r="I1" s="27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3"/>
      <c r="Z1" s="3"/>
      <c r="AA1" s="105"/>
      <c r="AB1" s="4"/>
    </row>
    <row r="2" spans="1:28" ht="15.75" customHeight="1" x14ac:dyDescent="0.15">
      <c r="A2" s="4"/>
      <c r="B2" s="2" t="s">
        <v>0</v>
      </c>
      <c r="C2" s="4"/>
      <c r="D2" s="2" t="s">
        <v>203</v>
      </c>
      <c r="E2" s="106"/>
      <c r="F2" s="2"/>
      <c r="G2" s="2" t="s">
        <v>203</v>
      </c>
      <c r="H2" s="4"/>
      <c r="I2" s="27"/>
      <c r="J2" s="4"/>
      <c r="K2" s="4"/>
      <c r="L2" s="4"/>
      <c r="M2" s="4"/>
      <c r="N2" s="4"/>
      <c r="O2" s="4"/>
      <c r="P2" s="107"/>
      <c r="Q2" s="4"/>
      <c r="R2" s="4"/>
      <c r="S2" s="108"/>
      <c r="T2" s="108"/>
      <c r="U2" s="4"/>
      <c r="V2" s="4"/>
      <c r="W2" s="107"/>
      <c r="X2" s="4"/>
      <c r="Y2" s="3"/>
      <c r="Z2" s="3"/>
      <c r="AA2" s="105"/>
      <c r="AB2" s="4"/>
    </row>
    <row r="3" spans="1:28" ht="15.75" customHeight="1" x14ac:dyDescent="0.15">
      <c r="A3" s="109"/>
      <c r="B3" s="110"/>
      <c r="C3" s="110"/>
      <c r="D3" s="110"/>
      <c r="E3" s="111"/>
      <c r="F3" s="110"/>
      <c r="G3" s="110" t="s">
        <v>204</v>
      </c>
      <c r="H3" s="110"/>
      <c r="I3" s="112"/>
      <c r="J3" s="110"/>
      <c r="K3" s="110" t="s">
        <v>205</v>
      </c>
      <c r="L3" s="110"/>
      <c r="M3" s="110"/>
      <c r="N3" s="113" t="s">
        <v>206</v>
      </c>
      <c r="O3" s="110" t="s">
        <v>207</v>
      </c>
      <c r="P3" s="110"/>
      <c r="Q3" s="110"/>
      <c r="R3" s="110" t="s">
        <v>208</v>
      </c>
      <c r="S3" s="114" t="s">
        <v>209</v>
      </c>
      <c r="T3" s="114"/>
      <c r="U3" s="110"/>
      <c r="V3" s="110"/>
      <c r="W3" s="113" t="s">
        <v>210</v>
      </c>
      <c r="X3" s="109"/>
      <c r="Y3" s="115" t="s">
        <v>211</v>
      </c>
      <c r="Z3" s="116"/>
      <c r="AA3" s="117"/>
      <c r="AB3" s="116"/>
    </row>
    <row r="4" spans="1:28" ht="15.75" customHeight="1" x14ac:dyDescent="0.15">
      <c r="A4" s="109"/>
      <c r="B4" s="115" t="s">
        <v>10</v>
      </c>
      <c r="C4" s="118" t="s">
        <v>212</v>
      </c>
      <c r="D4" s="118" t="s">
        <v>12</v>
      </c>
      <c r="E4" s="119" t="s">
        <v>213</v>
      </c>
      <c r="F4" s="114" t="s">
        <v>214</v>
      </c>
      <c r="G4" s="120" t="s">
        <v>215</v>
      </c>
      <c r="H4" s="120" t="s">
        <v>216</v>
      </c>
      <c r="I4" s="114">
        <v>19</v>
      </c>
      <c r="J4" s="114">
        <v>26</v>
      </c>
      <c r="K4" s="120" t="s">
        <v>217</v>
      </c>
      <c r="L4" s="120" t="s">
        <v>218</v>
      </c>
      <c r="M4" s="121">
        <v>16</v>
      </c>
      <c r="N4" s="122" t="s">
        <v>219</v>
      </c>
      <c r="O4" s="120" t="s">
        <v>220</v>
      </c>
      <c r="P4" s="114">
        <v>14</v>
      </c>
      <c r="Q4" s="114">
        <v>21</v>
      </c>
      <c r="R4" s="114">
        <v>28</v>
      </c>
      <c r="S4" s="120" t="s">
        <v>221</v>
      </c>
      <c r="T4" s="114">
        <v>11</v>
      </c>
      <c r="U4" s="114">
        <v>18</v>
      </c>
      <c r="V4" s="114"/>
      <c r="W4" s="122" t="s">
        <v>222</v>
      </c>
      <c r="X4" s="109"/>
      <c r="Y4" s="116" t="s">
        <v>223</v>
      </c>
      <c r="Z4" s="116" t="s">
        <v>224</v>
      </c>
      <c r="AA4" s="116" t="s">
        <v>225</v>
      </c>
      <c r="AB4" s="116" t="s">
        <v>226</v>
      </c>
    </row>
    <row r="5" spans="1:28" ht="15.75" customHeight="1" x14ac:dyDescent="0.15">
      <c r="A5" s="123">
        <v>1</v>
      </c>
      <c r="B5" s="32">
        <v>1</v>
      </c>
      <c r="C5" s="32">
        <v>1433732</v>
      </c>
      <c r="D5" s="33" t="s">
        <v>33</v>
      </c>
      <c r="E5" s="34" t="s">
        <v>227</v>
      </c>
      <c r="F5" s="34" t="s">
        <v>228</v>
      </c>
      <c r="G5" s="124">
        <v>3</v>
      </c>
      <c r="H5" s="124">
        <v>3</v>
      </c>
      <c r="I5" s="124">
        <v>3</v>
      </c>
      <c r="J5" s="124">
        <v>3</v>
      </c>
      <c r="K5" s="125">
        <v>3</v>
      </c>
      <c r="L5" s="125">
        <v>3</v>
      </c>
      <c r="M5" s="126"/>
      <c r="N5" s="127" t="s">
        <v>142</v>
      </c>
      <c r="O5" s="124"/>
      <c r="P5" s="124">
        <v>0</v>
      </c>
      <c r="Q5" s="124">
        <v>3</v>
      </c>
      <c r="R5" s="124">
        <v>3</v>
      </c>
      <c r="S5" s="125">
        <v>3</v>
      </c>
      <c r="T5" s="125">
        <v>3</v>
      </c>
      <c r="U5" s="125">
        <v>3</v>
      </c>
      <c r="V5" s="45"/>
      <c r="W5" s="127" t="s">
        <v>142</v>
      </c>
      <c r="X5" s="109"/>
      <c r="Y5" s="128">
        <f t="shared" ref="Y5:Y50" si="0">SUM(G5:M5)+SUM(O5:V5)</f>
        <v>33</v>
      </c>
      <c r="Z5" s="128">
        <f t="shared" ref="Z5:Z7" si="1">3*14-Y5</f>
        <v>9</v>
      </c>
      <c r="AA5" s="129">
        <f t="shared" ref="AA5:AA50" si="2">AVERAGE(G5:W5)/3</f>
        <v>0.91666666666666663</v>
      </c>
      <c r="AB5" s="109">
        <f t="shared" ref="AB5:AB50" si="3">IF(AA5&lt;0.9,0,IF(AA5&lt;0.95,4,5))</f>
        <v>4</v>
      </c>
    </row>
    <row r="6" spans="1:28" ht="15.75" customHeight="1" x14ac:dyDescent="0.15">
      <c r="A6" s="123">
        <f t="shared" ref="A6:A13" si="4">1+A5</f>
        <v>2</v>
      </c>
      <c r="B6" s="32">
        <v>1</v>
      </c>
      <c r="C6" s="32">
        <v>1918534</v>
      </c>
      <c r="D6" s="33" t="s">
        <v>35</v>
      </c>
      <c r="E6" s="34" t="s">
        <v>229</v>
      </c>
      <c r="F6" s="34" t="s">
        <v>230</v>
      </c>
      <c r="G6" s="124">
        <v>3</v>
      </c>
      <c r="H6" s="124">
        <v>3</v>
      </c>
      <c r="I6" s="124">
        <v>3</v>
      </c>
      <c r="J6" s="124">
        <v>0</v>
      </c>
      <c r="K6" s="125">
        <v>3</v>
      </c>
      <c r="L6" s="125">
        <v>3</v>
      </c>
      <c r="M6" s="126"/>
      <c r="N6" s="127" t="s">
        <v>142</v>
      </c>
      <c r="O6" s="124"/>
      <c r="P6" s="124">
        <v>0</v>
      </c>
      <c r="Q6" s="124">
        <v>0</v>
      </c>
      <c r="R6" s="124">
        <v>3</v>
      </c>
      <c r="S6" s="125">
        <v>0</v>
      </c>
      <c r="T6" s="125">
        <v>0</v>
      </c>
      <c r="U6" s="125">
        <v>0</v>
      </c>
      <c r="V6" s="49"/>
      <c r="W6" s="127" t="s">
        <v>184</v>
      </c>
      <c r="X6" s="109"/>
      <c r="Y6" s="128">
        <f t="shared" si="0"/>
        <v>18</v>
      </c>
      <c r="Z6" s="128">
        <f t="shared" si="1"/>
        <v>24</v>
      </c>
      <c r="AA6" s="129">
        <f t="shared" si="2"/>
        <v>0.5</v>
      </c>
      <c r="AB6" s="109">
        <f t="shared" si="3"/>
        <v>0</v>
      </c>
    </row>
    <row r="7" spans="1:28" ht="15.75" customHeight="1" x14ac:dyDescent="0.15">
      <c r="A7" s="123">
        <f t="shared" si="4"/>
        <v>3</v>
      </c>
      <c r="B7" s="32">
        <v>1</v>
      </c>
      <c r="C7" s="32">
        <v>1929746</v>
      </c>
      <c r="D7" s="33" t="s">
        <v>39</v>
      </c>
      <c r="E7" s="34" t="s">
        <v>231</v>
      </c>
      <c r="F7" s="34" t="s">
        <v>232</v>
      </c>
      <c r="G7" s="124">
        <v>3</v>
      </c>
      <c r="H7" s="124">
        <v>3</v>
      </c>
      <c r="I7" s="124">
        <v>3</v>
      </c>
      <c r="J7" s="124">
        <v>3</v>
      </c>
      <c r="K7" s="125">
        <v>3</v>
      </c>
      <c r="L7" s="125">
        <v>3</v>
      </c>
      <c r="M7" s="126"/>
      <c r="N7" s="127" t="s">
        <v>142</v>
      </c>
      <c r="O7" s="124"/>
      <c r="P7" s="124">
        <v>3</v>
      </c>
      <c r="Q7" s="124">
        <v>3</v>
      </c>
      <c r="R7" s="124">
        <v>3</v>
      </c>
      <c r="S7" s="125">
        <v>3</v>
      </c>
      <c r="T7" s="125">
        <v>3</v>
      </c>
      <c r="U7" s="125">
        <v>3</v>
      </c>
      <c r="V7" s="45"/>
      <c r="W7" s="127" t="s">
        <v>142</v>
      </c>
      <c r="X7" s="109"/>
      <c r="Y7" s="128">
        <f t="shared" si="0"/>
        <v>36</v>
      </c>
      <c r="Z7" s="128">
        <f t="shared" si="1"/>
        <v>6</v>
      </c>
      <c r="AA7" s="129">
        <f t="shared" si="2"/>
        <v>1</v>
      </c>
      <c r="AB7" s="109">
        <f t="shared" si="3"/>
        <v>5</v>
      </c>
    </row>
    <row r="8" spans="1:28" ht="15.75" customHeight="1" x14ac:dyDescent="0.15">
      <c r="A8" s="123">
        <f t="shared" si="4"/>
        <v>4</v>
      </c>
      <c r="B8" s="32">
        <v>1</v>
      </c>
      <c r="C8" s="32">
        <v>1933446</v>
      </c>
      <c r="D8" s="33" t="s">
        <v>41</v>
      </c>
      <c r="E8" s="34" t="s">
        <v>233</v>
      </c>
      <c r="F8" s="34" t="s">
        <v>234</v>
      </c>
      <c r="G8" s="124">
        <v>3</v>
      </c>
      <c r="H8" s="124">
        <v>3</v>
      </c>
      <c r="I8" s="124">
        <v>2</v>
      </c>
      <c r="J8" s="124">
        <v>3</v>
      </c>
      <c r="K8" s="125">
        <v>3</v>
      </c>
      <c r="L8" s="125">
        <v>0</v>
      </c>
      <c r="M8" s="126"/>
      <c r="N8" s="127" t="s">
        <v>142</v>
      </c>
      <c r="O8" s="124"/>
      <c r="P8" s="124">
        <v>3</v>
      </c>
      <c r="Q8" s="124">
        <v>3</v>
      </c>
      <c r="R8" s="124">
        <v>3</v>
      </c>
      <c r="S8" s="125">
        <v>3</v>
      </c>
      <c r="T8" s="125">
        <v>3</v>
      </c>
      <c r="U8" s="125">
        <v>3</v>
      </c>
      <c r="V8" s="45"/>
      <c r="W8" s="127" t="s">
        <v>142</v>
      </c>
      <c r="X8" s="109"/>
      <c r="Y8" s="128">
        <f t="shared" si="0"/>
        <v>32</v>
      </c>
      <c r="Z8" s="128"/>
      <c r="AA8" s="129">
        <f t="shared" si="2"/>
        <v>0.88888888888888884</v>
      </c>
      <c r="AB8" s="109">
        <f t="shared" si="3"/>
        <v>0</v>
      </c>
    </row>
    <row r="9" spans="1:28" ht="15.75" customHeight="1" x14ac:dyDescent="0.15">
      <c r="A9" s="123">
        <f t="shared" si="4"/>
        <v>5</v>
      </c>
      <c r="B9" s="32">
        <v>1</v>
      </c>
      <c r="C9" s="32">
        <v>1998752</v>
      </c>
      <c r="D9" s="33" t="s">
        <v>43</v>
      </c>
      <c r="E9" s="34" t="s">
        <v>235</v>
      </c>
      <c r="F9" s="34" t="s">
        <v>236</v>
      </c>
      <c r="G9" s="124">
        <v>3</v>
      </c>
      <c r="H9" s="124">
        <v>3</v>
      </c>
      <c r="I9" s="124">
        <v>3</v>
      </c>
      <c r="J9" s="124">
        <v>3</v>
      </c>
      <c r="K9" s="125">
        <v>3</v>
      </c>
      <c r="L9" s="125">
        <v>0</v>
      </c>
      <c r="M9" s="126"/>
      <c r="N9" s="127" t="s">
        <v>142</v>
      </c>
      <c r="O9" s="124"/>
      <c r="P9" s="124">
        <v>3</v>
      </c>
      <c r="Q9" s="124">
        <v>3</v>
      </c>
      <c r="R9" s="124">
        <v>3</v>
      </c>
      <c r="S9" s="125">
        <v>3</v>
      </c>
      <c r="T9" s="125">
        <v>3</v>
      </c>
      <c r="U9" s="125">
        <v>3</v>
      </c>
      <c r="V9" s="45"/>
      <c r="W9" s="127" t="s">
        <v>142</v>
      </c>
      <c r="X9" s="109" t="s">
        <v>237</v>
      </c>
      <c r="Y9" s="128">
        <f t="shared" si="0"/>
        <v>33</v>
      </c>
      <c r="Z9" s="128">
        <f t="shared" ref="Z9:Z13" si="5">3*14-Y9</f>
        <v>9</v>
      </c>
      <c r="AA9" s="129">
        <f t="shared" si="2"/>
        <v>0.91666666666666663</v>
      </c>
      <c r="AB9" s="109">
        <f t="shared" si="3"/>
        <v>4</v>
      </c>
    </row>
    <row r="10" spans="1:28" ht="15.75" customHeight="1" x14ac:dyDescent="0.15">
      <c r="A10" s="123">
        <f t="shared" si="4"/>
        <v>6</v>
      </c>
      <c r="B10" s="32">
        <v>1</v>
      </c>
      <c r="C10" s="32">
        <v>1998909</v>
      </c>
      <c r="D10" s="33" t="s">
        <v>45</v>
      </c>
      <c r="E10" s="130"/>
      <c r="F10" s="34"/>
      <c r="G10" s="124">
        <v>0</v>
      </c>
      <c r="H10" s="124">
        <v>0</v>
      </c>
      <c r="I10" s="124">
        <v>0</v>
      </c>
      <c r="J10" s="124">
        <v>0</v>
      </c>
      <c r="K10" s="125">
        <v>0</v>
      </c>
      <c r="L10" s="125">
        <v>0</v>
      </c>
      <c r="M10" s="126"/>
      <c r="N10" s="127"/>
      <c r="O10" s="124"/>
      <c r="P10" s="124">
        <v>0</v>
      </c>
      <c r="Q10" s="124">
        <v>0</v>
      </c>
      <c r="R10" s="124">
        <v>0</v>
      </c>
      <c r="S10" s="125">
        <v>0</v>
      </c>
      <c r="T10" s="125">
        <v>0</v>
      </c>
      <c r="U10" s="125">
        <v>0</v>
      </c>
      <c r="V10" s="49"/>
      <c r="W10" s="127" t="s">
        <v>184</v>
      </c>
      <c r="X10" s="109"/>
      <c r="Y10" s="128">
        <f t="shared" si="0"/>
        <v>0</v>
      </c>
      <c r="Z10" s="128">
        <f t="shared" si="5"/>
        <v>42</v>
      </c>
      <c r="AA10" s="129">
        <f t="shared" si="2"/>
        <v>0</v>
      </c>
      <c r="AB10" s="109">
        <f t="shared" si="3"/>
        <v>0</v>
      </c>
    </row>
    <row r="11" spans="1:28" ht="15.75" customHeight="1" x14ac:dyDescent="0.15">
      <c r="A11" s="123">
        <f t="shared" si="4"/>
        <v>7</v>
      </c>
      <c r="B11" s="32">
        <v>1</v>
      </c>
      <c r="C11" s="32">
        <v>2000774</v>
      </c>
      <c r="D11" s="33" t="s">
        <v>48</v>
      </c>
      <c r="E11" s="34" t="s">
        <v>238</v>
      </c>
      <c r="F11" s="34" t="s">
        <v>239</v>
      </c>
      <c r="G11" s="124">
        <v>3</v>
      </c>
      <c r="H11" s="124">
        <v>3</v>
      </c>
      <c r="I11" s="124">
        <v>2</v>
      </c>
      <c r="J11" s="124">
        <v>3</v>
      </c>
      <c r="K11" s="125">
        <v>2</v>
      </c>
      <c r="L11" s="125">
        <v>3</v>
      </c>
      <c r="M11" s="126"/>
      <c r="N11" s="127" t="s">
        <v>142</v>
      </c>
      <c r="O11" s="124"/>
      <c r="P11" s="124">
        <v>3</v>
      </c>
      <c r="Q11" s="124">
        <v>3</v>
      </c>
      <c r="R11" s="124">
        <v>0</v>
      </c>
      <c r="S11" s="125">
        <v>0</v>
      </c>
      <c r="T11" s="125">
        <v>0</v>
      </c>
      <c r="U11" s="125">
        <v>0</v>
      </c>
      <c r="V11" s="49"/>
      <c r="W11" s="127" t="s">
        <v>184</v>
      </c>
      <c r="X11" s="109"/>
      <c r="Y11" s="128">
        <f t="shared" si="0"/>
        <v>22</v>
      </c>
      <c r="Z11" s="128">
        <f t="shared" si="5"/>
        <v>20</v>
      </c>
      <c r="AA11" s="129">
        <f t="shared" si="2"/>
        <v>0.61111111111111105</v>
      </c>
      <c r="AB11" s="109">
        <f t="shared" si="3"/>
        <v>0</v>
      </c>
    </row>
    <row r="12" spans="1:28" ht="15.75" customHeight="1" x14ac:dyDescent="0.15">
      <c r="A12" s="123">
        <f t="shared" si="4"/>
        <v>8</v>
      </c>
      <c r="B12" s="32">
        <v>1</v>
      </c>
      <c r="C12" s="32">
        <v>2002942</v>
      </c>
      <c r="D12" s="33" t="s">
        <v>50</v>
      </c>
      <c r="E12" s="34" t="s">
        <v>240</v>
      </c>
      <c r="F12" s="34" t="s">
        <v>241</v>
      </c>
      <c r="G12" s="124">
        <v>3</v>
      </c>
      <c r="H12" s="124">
        <v>3</v>
      </c>
      <c r="I12" s="124">
        <v>3</v>
      </c>
      <c r="J12" s="124">
        <v>3</v>
      </c>
      <c r="K12" s="125">
        <v>3</v>
      </c>
      <c r="L12" s="125">
        <v>3</v>
      </c>
      <c r="M12" s="126"/>
      <c r="N12" s="127" t="s">
        <v>142</v>
      </c>
      <c r="O12" s="124"/>
      <c r="P12" s="124">
        <v>3</v>
      </c>
      <c r="Q12" s="124">
        <v>3</v>
      </c>
      <c r="R12" s="124">
        <v>3</v>
      </c>
      <c r="S12" s="125">
        <v>3</v>
      </c>
      <c r="T12" s="125">
        <v>3</v>
      </c>
      <c r="U12" s="125">
        <v>3</v>
      </c>
      <c r="V12" s="45"/>
      <c r="W12" s="127" t="s">
        <v>142</v>
      </c>
      <c r="X12" s="109"/>
      <c r="Y12" s="128">
        <f t="shared" si="0"/>
        <v>36</v>
      </c>
      <c r="Z12" s="128">
        <f t="shared" si="5"/>
        <v>6</v>
      </c>
      <c r="AA12" s="129">
        <f t="shared" si="2"/>
        <v>1</v>
      </c>
      <c r="AB12" s="109">
        <f t="shared" si="3"/>
        <v>5</v>
      </c>
    </row>
    <row r="13" spans="1:28" ht="15.75" customHeight="1" x14ac:dyDescent="0.15">
      <c r="A13" s="123">
        <f t="shared" si="4"/>
        <v>9</v>
      </c>
      <c r="B13" s="32">
        <v>1</v>
      </c>
      <c r="C13" s="32">
        <v>2003307</v>
      </c>
      <c r="D13" s="33" t="s">
        <v>52</v>
      </c>
      <c r="E13" s="34" t="s">
        <v>242</v>
      </c>
      <c r="F13" s="34" t="s">
        <v>243</v>
      </c>
      <c r="G13" s="124">
        <v>3</v>
      </c>
      <c r="H13" s="124">
        <v>3</v>
      </c>
      <c r="I13" s="124">
        <v>3</v>
      </c>
      <c r="J13" s="124">
        <v>2</v>
      </c>
      <c r="K13" s="125">
        <v>3</v>
      </c>
      <c r="L13" s="125">
        <v>0</v>
      </c>
      <c r="M13" s="126"/>
      <c r="N13" s="127"/>
      <c r="O13" s="124"/>
      <c r="P13" s="124">
        <v>0</v>
      </c>
      <c r="Q13" s="124">
        <v>0</v>
      </c>
      <c r="R13" s="124">
        <v>0</v>
      </c>
      <c r="S13" s="125">
        <v>0</v>
      </c>
      <c r="T13" s="125">
        <v>0</v>
      </c>
      <c r="U13" s="125">
        <v>0</v>
      </c>
      <c r="V13" s="49"/>
      <c r="W13" s="127" t="s">
        <v>184</v>
      </c>
      <c r="X13" s="109" t="s">
        <v>237</v>
      </c>
      <c r="Y13" s="128">
        <f t="shared" si="0"/>
        <v>14</v>
      </c>
      <c r="Z13" s="128">
        <f t="shared" si="5"/>
        <v>28</v>
      </c>
      <c r="AA13" s="129">
        <f t="shared" si="2"/>
        <v>0.3888888888888889</v>
      </c>
      <c r="AB13" s="109">
        <f t="shared" si="3"/>
        <v>0</v>
      </c>
    </row>
    <row r="14" spans="1:28" ht="15.75" customHeight="1" x14ac:dyDescent="0.15">
      <c r="A14" s="123">
        <f t="shared" ref="A14:A50" si="6">1+A13</f>
        <v>10</v>
      </c>
      <c r="B14" s="32">
        <v>1</v>
      </c>
      <c r="C14" s="32">
        <v>2005532</v>
      </c>
      <c r="D14" s="33" t="s">
        <v>53</v>
      </c>
      <c r="E14" s="130"/>
      <c r="F14" s="34"/>
      <c r="G14" s="124">
        <v>0</v>
      </c>
      <c r="H14" s="124">
        <v>0</v>
      </c>
      <c r="I14" s="124">
        <v>0</v>
      </c>
      <c r="J14" s="124">
        <v>0</v>
      </c>
      <c r="K14" s="125">
        <v>0</v>
      </c>
      <c r="L14" s="125">
        <v>0</v>
      </c>
      <c r="M14" s="126"/>
      <c r="N14" s="127"/>
      <c r="O14" s="124"/>
      <c r="P14" s="124">
        <v>0</v>
      </c>
      <c r="Q14" s="124">
        <v>0</v>
      </c>
      <c r="R14" s="124">
        <v>0</v>
      </c>
      <c r="S14" s="125">
        <v>0</v>
      </c>
      <c r="T14" s="125">
        <v>0</v>
      </c>
      <c r="U14" s="125">
        <v>0</v>
      </c>
      <c r="V14" s="49"/>
      <c r="W14" s="127" t="s">
        <v>184</v>
      </c>
      <c r="X14" s="109"/>
      <c r="Y14" s="128">
        <f t="shared" si="0"/>
        <v>0</v>
      </c>
      <c r="Z14" s="128"/>
      <c r="AA14" s="129">
        <f t="shared" si="2"/>
        <v>0</v>
      </c>
      <c r="AB14" s="109">
        <f t="shared" si="3"/>
        <v>0</v>
      </c>
    </row>
    <row r="15" spans="1:28" ht="15.75" customHeight="1" x14ac:dyDescent="0.15">
      <c r="A15" s="123">
        <f t="shared" si="6"/>
        <v>11</v>
      </c>
      <c r="B15" s="32">
        <v>1</v>
      </c>
      <c r="C15" s="32">
        <v>2006000</v>
      </c>
      <c r="D15" s="33" t="s">
        <v>54</v>
      </c>
      <c r="E15" s="130"/>
      <c r="F15" s="34" t="s">
        <v>244</v>
      </c>
      <c r="G15" s="124">
        <v>3</v>
      </c>
      <c r="H15" s="124">
        <v>0</v>
      </c>
      <c r="I15" s="124">
        <v>0</v>
      </c>
      <c r="J15" s="124">
        <v>0</v>
      </c>
      <c r="K15" s="125">
        <v>0</v>
      </c>
      <c r="L15" s="125">
        <v>0</v>
      </c>
      <c r="M15" s="126"/>
      <c r="N15" s="127"/>
      <c r="O15" s="124"/>
      <c r="P15" s="124">
        <v>0</v>
      </c>
      <c r="Q15" s="124">
        <v>0</v>
      </c>
      <c r="R15" s="124">
        <v>0</v>
      </c>
      <c r="S15" s="125">
        <v>0</v>
      </c>
      <c r="T15" s="125">
        <v>0</v>
      </c>
      <c r="U15" s="125">
        <v>0</v>
      </c>
      <c r="V15" s="49"/>
      <c r="W15" s="127" t="s">
        <v>184</v>
      </c>
      <c r="X15" s="109"/>
      <c r="Y15" s="128">
        <f t="shared" si="0"/>
        <v>3</v>
      </c>
      <c r="Z15" s="128"/>
      <c r="AA15" s="129">
        <f t="shared" si="2"/>
        <v>8.3333333333333329E-2</v>
      </c>
      <c r="AB15" s="109">
        <f t="shared" si="3"/>
        <v>0</v>
      </c>
    </row>
    <row r="16" spans="1:28" ht="15.75" customHeight="1" x14ac:dyDescent="0.15">
      <c r="A16" s="123">
        <f t="shared" si="6"/>
        <v>12</v>
      </c>
      <c r="B16" s="32">
        <v>1</v>
      </c>
      <c r="C16" s="32">
        <v>2006017</v>
      </c>
      <c r="D16" s="33" t="s">
        <v>55</v>
      </c>
      <c r="E16" s="34" t="s">
        <v>245</v>
      </c>
      <c r="F16" s="34" t="s">
        <v>246</v>
      </c>
      <c r="G16" s="124">
        <v>3</v>
      </c>
      <c r="H16" s="124">
        <v>3</v>
      </c>
      <c r="I16" s="124">
        <v>0</v>
      </c>
      <c r="J16" s="124">
        <v>2</v>
      </c>
      <c r="K16" s="125">
        <v>0</v>
      </c>
      <c r="L16" s="125">
        <v>0</v>
      </c>
      <c r="M16" s="126"/>
      <c r="N16" s="127"/>
      <c r="O16" s="124"/>
      <c r="P16" s="124">
        <v>3</v>
      </c>
      <c r="Q16" s="124">
        <v>3</v>
      </c>
      <c r="R16" s="124">
        <v>3</v>
      </c>
      <c r="S16" s="125">
        <v>3</v>
      </c>
      <c r="T16" s="125">
        <v>3</v>
      </c>
      <c r="U16" s="125">
        <v>3</v>
      </c>
      <c r="V16" s="45"/>
      <c r="W16" s="127" t="s">
        <v>142</v>
      </c>
      <c r="X16" s="109"/>
      <c r="Y16" s="128">
        <f t="shared" si="0"/>
        <v>26</v>
      </c>
      <c r="Z16" s="128">
        <f t="shared" ref="Z16:Z23" si="7">3*14-Y16</f>
        <v>16</v>
      </c>
      <c r="AA16" s="129">
        <f t="shared" si="2"/>
        <v>0.72222222222222221</v>
      </c>
      <c r="AB16" s="109">
        <f t="shared" si="3"/>
        <v>0</v>
      </c>
    </row>
    <row r="17" spans="1:28" ht="15.75" customHeight="1" x14ac:dyDescent="0.15">
      <c r="A17" s="123">
        <f t="shared" si="6"/>
        <v>13</v>
      </c>
      <c r="B17" s="32">
        <v>1</v>
      </c>
      <c r="C17" s="32">
        <v>2016440</v>
      </c>
      <c r="D17" s="33" t="s">
        <v>58</v>
      </c>
      <c r="E17" s="34" t="s">
        <v>247</v>
      </c>
      <c r="F17" s="34" t="s">
        <v>248</v>
      </c>
      <c r="G17" s="124">
        <v>3</v>
      </c>
      <c r="H17" s="124">
        <v>2</v>
      </c>
      <c r="I17" s="124">
        <v>3</v>
      </c>
      <c r="J17" s="124">
        <v>0</v>
      </c>
      <c r="K17" s="125">
        <v>2</v>
      </c>
      <c r="L17" s="125">
        <v>0</v>
      </c>
      <c r="M17" s="126"/>
      <c r="N17" s="127" t="s">
        <v>142</v>
      </c>
      <c r="O17" s="124"/>
      <c r="P17" s="124">
        <v>0</v>
      </c>
      <c r="Q17" s="124">
        <v>0</v>
      </c>
      <c r="R17" s="124">
        <v>0</v>
      </c>
      <c r="S17" s="125">
        <v>0</v>
      </c>
      <c r="T17" s="125">
        <v>0</v>
      </c>
      <c r="U17" s="125">
        <v>0</v>
      </c>
      <c r="V17" s="49"/>
      <c r="W17" s="127" t="s">
        <v>184</v>
      </c>
      <c r="X17" s="109"/>
      <c r="Y17" s="128">
        <f t="shared" si="0"/>
        <v>10</v>
      </c>
      <c r="Z17" s="128">
        <f t="shared" si="7"/>
        <v>32</v>
      </c>
      <c r="AA17" s="129">
        <f t="shared" si="2"/>
        <v>0.27777777777777779</v>
      </c>
      <c r="AB17" s="109">
        <f t="shared" si="3"/>
        <v>0</v>
      </c>
    </row>
    <row r="18" spans="1:28" ht="15.75" customHeight="1" x14ac:dyDescent="0.15">
      <c r="A18" s="123">
        <f t="shared" si="6"/>
        <v>14</v>
      </c>
      <c r="B18" s="32">
        <v>1</v>
      </c>
      <c r="C18" s="32">
        <v>2017712</v>
      </c>
      <c r="D18" s="33" t="s">
        <v>59</v>
      </c>
      <c r="E18" s="34" t="s">
        <v>249</v>
      </c>
      <c r="F18" s="34" t="s">
        <v>250</v>
      </c>
      <c r="G18" s="124">
        <v>3</v>
      </c>
      <c r="H18" s="124">
        <v>3</v>
      </c>
      <c r="I18" s="124">
        <v>2</v>
      </c>
      <c r="J18" s="124">
        <v>2</v>
      </c>
      <c r="K18" s="125">
        <v>2</v>
      </c>
      <c r="L18" s="125">
        <v>0</v>
      </c>
      <c r="M18" s="126"/>
      <c r="N18" s="127" t="s">
        <v>142</v>
      </c>
      <c r="O18" s="124"/>
      <c r="P18" s="124">
        <v>3</v>
      </c>
      <c r="Q18" s="124">
        <v>3</v>
      </c>
      <c r="R18" s="124">
        <v>3</v>
      </c>
      <c r="S18" s="125">
        <v>3</v>
      </c>
      <c r="T18" s="125">
        <v>3</v>
      </c>
      <c r="U18" s="125">
        <v>3</v>
      </c>
      <c r="V18" s="45"/>
      <c r="W18" s="127" t="s">
        <v>142</v>
      </c>
      <c r="X18" s="109"/>
      <c r="Y18" s="128">
        <f t="shared" si="0"/>
        <v>30</v>
      </c>
      <c r="Z18" s="128">
        <f t="shared" si="7"/>
        <v>12</v>
      </c>
      <c r="AA18" s="129">
        <f t="shared" si="2"/>
        <v>0.83333333333333337</v>
      </c>
      <c r="AB18" s="109">
        <f t="shared" si="3"/>
        <v>0</v>
      </c>
    </row>
    <row r="19" spans="1:28" ht="15.75" customHeight="1" x14ac:dyDescent="0.15">
      <c r="A19" s="123">
        <f t="shared" si="6"/>
        <v>15</v>
      </c>
      <c r="B19" s="32">
        <v>1</v>
      </c>
      <c r="C19" s="32">
        <v>2024177</v>
      </c>
      <c r="D19" s="33" t="s">
        <v>61</v>
      </c>
      <c r="E19" s="34" t="s">
        <v>251</v>
      </c>
      <c r="F19" s="34" t="s">
        <v>252</v>
      </c>
      <c r="G19" s="124">
        <v>3</v>
      </c>
      <c r="H19" s="124">
        <v>3</v>
      </c>
      <c r="I19" s="124">
        <v>3</v>
      </c>
      <c r="J19" s="124">
        <v>0</v>
      </c>
      <c r="K19" s="125">
        <v>3</v>
      </c>
      <c r="L19" s="125">
        <v>0</v>
      </c>
      <c r="M19" s="126"/>
      <c r="N19" s="127"/>
      <c r="O19" s="124"/>
      <c r="P19" s="124">
        <v>0</v>
      </c>
      <c r="Q19" s="124">
        <v>0</v>
      </c>
      <c r="R19" s="124">
        <v>0</v>
      </c>
      <c r="S19" s="125">
        <v>0</v>
      </c>
      <c r="T19" s="125">
        <v>0</v>
      </c>
      <c r="U19" s="125">
        <v>0</v>
      </c>
      <c r="V19" s="49"/>
      <c r="W19" s="127" t="s">
        <v>184</v>
      </c>
      <c r="X19" s="109"/>
      <c r="Y19" s="128">
        <f t="shared" si="0"/>
        <v>12</v>
      </c>
      <c r="Z19" s="128">
        <f t="shared" si="7"/>
        <v>30</v>
      </c>
      <c r="AA19" s="129">
        <f t="shared" si="2"/>
        <v>0.33333333333333331</v>
      </c>
      <c r="AB19" s="109">
        <f t="shared" si="3"/>
        <v>0</v>
      </c>
    </row>
    <row r="20" spans="1:28" ht="15.75" customHeight="1" x14ac:dyDescent="0.15">
      <c r="A20" s="123">
        <f t="shared" si="6"/>
        <v>16</v>
      </c>
      <c r="B20" s="32">
        <v>1</v>
      </c>
      <c r="C20" s="32">
        <v>2024567</v>
      </c>
      <c r="D20" s="33" t="s">
        <v>63</v>
      </c>
      <c r="E20" s="34" t="s">
        <v>253</v>
      </c>
      <c r="F20" s="34" t="s">
        <v>254</v>
      </c>
      <c r="G20" s="124">
        <v>0</v>
      </c>
      <c r="H20" s="124">
        <v>0</v>
      </c>
      <c r="I20" s="124">
        <v>2</v>
      </c>
      <c r="J20" s="124">
        <v>0</v>
      </c>
      <c r="K20" s="125">
        <v>0</v>
      </c>
      <c r="L20" s="125">
        <v>0</v>
      </c>
      <c r="M20" s="126"/>
      <c r="N20" s="127"/>
      <c r="O20" s="124"/>
      <c r="P20" s="124">
        <v>0</v>
      </c>
      <c r="Q20" s="124">
        <v>0</v>
      </c>
      <c r="R20" s="124">
        <v>0</v>
      </c>
      <c r="S20" s="125">
        <v>0</v>
      </c>
      <c r="T20" s="125">
        <v>0</v>
      </c>
      <c r="U20" s="125">
        <v>0</v>
      </c>
      <c r="V20" s="49"/>
      <c r="W20" s="127" t="s">
        <v>184</v>
      </c>
      <c r="X20" s="109"/>
      <c r="Y20" s="128">
        <f t="shared" si="0"/>
        <v>2</v>
      </c>
      <c r="Z20" s="128">
        <f t="shared" si="7"/>
        <v>40</v>
      </c>
      <c r="AA20" s="129">
        <f t="shared" si="2"/>
        <v>5.5555555555555552E-2</v>
      </c>
      <c r="AB20" s="109">
        <f t="shared" si="3"/>
        <v>0</v>
      </c>
    </row>
    <row r="21" spans="1:28" ht="15.75" customHeight="1" x14ac:dyDescent="0.15">
      <c r="A21" s="123">
        <f t="shared" si="6"/>
        <v>17</v>
      </c>
      <c r="B21" s="32">
        <v>1</v>
      </c>
      <c r="C21" s="32">
        <v>2026137</v>
      </c>
      <c r="D21" s="33" t="s">
        <v>65</v>
      </c>
      <c r="E21" s="130"/>
      <c r="F21" s="34" t="s">
        <v>255</v>
      </c>
      <c r="G21" s="124">
        <v>3</v>
      </c>
      <c r="H21" s="124">
        <v>0</v>
      </c>
      <c r="I21" s="124">
        <v>0</v>
      </c>
      <c r="J21" s="124">
        <v>0</v>
      </c>
      <c r="K21" s="125">
        <v>0</v>
      </c>
      <c r="L21" s="125">
        <v>0</v>
      </c>
      <c r="M21" s="126"/>
      <c r="N21" s="127"/>
      <c r="O21" s="124"/>
      <c r="P21" s="124">
        <v>0</v>
      </c>
      <c r="Q21" s="124">
        <v>0</v>
      </c>
      <c r="R21" s="124">
        <v>0</v>
      </c>
      <c r="S21" s="125">
        <v>0</v>
      </c>
      <c r="T21" s="125">
        <v>0</v>
      </c>
      <c r="U21" s="125">
        <v>0</v>
      </c>
      <c r="V21" s="49"/>
      <c r="W21" s="127" t="s">
        <v>184</v>
      </c>
      <c r="X21" s="109"/>
      <c r="Y21" s="128">
        <f t="shared" si="0"/>
        <v>3</v>
      </c>
      <c r="Z21" s="128">
        <f t="shared" si="7"/>
        <v>39</v>
      </c>
      <c r="AA21" s="129">
        <f t="shared" si="2"/>
        <v>8.3333333333333329E-2</v>
      </c>
      <c r="AB21" s="109">
        <f t="shared" si="3"/>
        <v>0</v>
      </c>
    </row>
    <row r="22" spans="1:28" ht="15.75" customHeight="1" x14ac:dyDescent="0.15">
      <c r="A22" s="123">
        <f t="shared" si="6"/>
        <v>18</v>
      </c>
      <c r="B22" s="32">
        <v>1</v>
      </c>
      <c r="C22" s="32">
        <v>2029675</v>
      </c>
      <c r="D22" s="33" t="s">
        <v>66</v>
      </c>
      <c r="E22" s="34" t="s">
        <v>256</v>
      </c>
      <c r="F22" s="34" t="s">
        <v>257</v>
      </c>
      <c r="G22" s="124">
        <v>3</v>
      </c>
      <c r="H22" s="124">
        <v>3</v>
      </c>
      <c r="I22" s="124">
        <v>3</v>
      </c>
      <c r="J22" s="124">
        <v>3</v>
      </c>
      <c r="K22" s="125">
        <v>3</v>
      </c>
      <c r="L22" s="125">
        <v>3</v>
      </c>
      <c r="M22" s="126"/>
      <c r="N22" s="127" t="s">
        <v>142</v>
      </c>
      <c r="O22" s="124"/>
      <c r="P22" s="124">
        <v>3</v>
      </c>
      <c r="Q22" s="124">
        <v>3</v>
      </c>
      <c r="R22" s="124">
        <v>3</v>
      </c>
      <c r="S22" s="125">
        <v>3</v>
      </c>
      <c r="T22" s="125">
        <v>3</v>
      </c>
      <c r="U22" s="125">
        <v>3</v>
      </c>
      <c r="V22" s="45"/>
      <c r="W22" s="127" t="s">
        <v>142</v>
      </c>
      <c r="X22" s="109" t="s">
        <v>237</v>
      </c>
      <c r="Y22" s="128">
        <f t="shared" si="0"/>
        <v>36</v>
      </c>
      <c r="Z22" s="128">
        <f t="shared" si="7"/>
        <v>6</v>
      </c>
      <c r="AA22" s="129">
        <f t="shared" si="2"/>
        <v>1</v>
      </c>
      <c r="AB22" s="109">
        <f t="shared" si="3"/>
        <v>5</v>
      </c>
    </row>
    <row r="23" spans="1:28" ht="15.75" customHeight="1" x14ac:dyDescent="0.15">
      <c r="A23" s="123">
        <f t="shared" si="6"/>
        <v>19</v>
      </c>
      <c r="B23" s="32">
        <v>1</v>
      </c>
      <c r="C23" s="32">
        <v>2039440</v>
      </c>
      <c r="D23" s="33" t="s">
        <v>67</v>
      </c>
      <c r="E23" s="34" t="s">
        <v>258</v>
      </c>
      <c r="F23" s="34" t="s">
        <v>259</v>
      </c>
      <c r="G23" s="124">
        <v>3</v>
      </c>
      <c r="H23" s="124">
        <v>0</v>
      </c>
      <c r="I23" s="124">
        <v>3</v>
      </c>
      <c r="J23" s="124">
        <v>0</v>
      </c>
      <c r="K23" s="125">
        <v>0</v>
      </c>
      <c r="L23" s="125">
        <v>0</v>
      </c>
      <c r="M23" s="126"/>
      <c r="N23" s="127"/>
      <c r="O23" s="124"/>
      <c r="P23" s="124">
        <v>0</v>
      </c>
      <c r="Q23" s="124">
        <v>0</v>
      </c>
      <c r="R23" s="124">
        <v>0</v>
      </c>
      <c r="S23" s="125">
        <v>0</v>
      </c>
      <c r="T23" s="125">
        <v>0</v>
      </c>
      <c r="U23" s="125">
        <v>0</v>
      </c>
      <c r="V23" s="49"/>
      <c r="W23" s="127" t="s">
        <v>184</v>
      </c>
      <c r="X23" s="109"/>
      <c r="Y23" s="128">
        <f t="shared" si="0"/>
        <v>6</v>
      </c>
      <c r="Z23" s="128">
        <f t="shared" si="7"/>
        <v>36</v>
      </c>
      <c r="AA23" s="129">
        <f t="shared" si="2"/>
        <v>0.16666666666666666</v>
      </c>
      <c r="AB23" s="109">
        <f t="shared" si="3"/>
        <v>0</v>
      </c>
    </row>
    <row r="24" spans="1:28" ht="15.75" customHeight="1" x14ac:dyDescent="0.15">
      <c r="A24" s="123">
        <f t="shared" si="6"/>
        <v>20</v>
      </c>
      <c r="B24" s="32">
        <v>1</v>
      </c>
      <c r="C24" s="32">
        <v>2043930</v>
      </c>
      <c r="D24" s="33" t="s">
        <v>69</v>
      </c>
      <c r="E24" s="34" t="s">
        <v>260</v>
      </c>
      <c r="F24" s="34" t="s">
        <v>261</v>
      </c>
      <c r="G24" s="124">
        <v>3</v>
      </c>
      <c r="H24" s="124">
        <v>3</v>
      </c>
      <c r="I24" s="124">
        <v>3</v>
      </c>
      <c r="J24" s="124">
        <v>3</v>
      </c>
      <c r="K24" s="125">
        <v>3</v>
      </c>
      <c r="L24" s="125">
        <v>3</v>
      </c>
      <c r="M24" s="126"/>
      <c r="N24" s="127" t="s">
        <v>142</v>
      </c>
      <c r="O24" s="124"/>
      <c r="P24" s="124">
        <v>3</v>
      </c>
      <c r="Q24" s="124">
        <v>3</v>
      </c>
      <c r="R24" s="124">
        <v>3</v>
      </c>
      <c r="S24" s="125">
        <v>3</v>
      </c>
      <c r="T24" s="125">
        <v>3</v>
      </c>
      <c r="U24" s="125">
        <v>3</v>
      </c>
      <c r="V24" s="45"/>
      <c r="W24" s="127" t="s">
        <v>142</v>
      </c>
      <c r="X24" s="4"/>
      <c r="Y24" s="128">
        <f t="shared" si="0"/>
        <v>36</v>
      </c>
      <c r="Z24" s="128"/>
      <c r="AA24" s="129">
        <f t="shared" si="2"/>
        <v>1</v>
      </c>
      <c r="AB24" s="109">
        <f t="shared" si="3"/>
        <v>5</v>
      </c>
    </row>
    <row r="25" spans="1:28" ht="15.75" customHeight="1" x14ac:dyDescent="0.15">
      <c r="A25" s="123">
        <f t="shared" si="6"/>
        <v>21</v>
      </c>
      <c r="B25" s="32">
        <v>1</v>
      </c>
      <c r="C25" s="32">
        <v>2045360</v>
      </c>
      <c r="D25" s="33" t="s">
        <v>70</v>
      </c>
      <c r="E25" s="34" t="s">
        <v>262</v>
      </c>
      <c r="F25" s="34" t="s">
        <v>263</v>
      </c>
      <c r="G25" s="124">
        <v>3</v>
      </c>
      <c r="H25" s="124">
        <v>3</v>
      </c>
      <c r="I25" s="124">
        <v>3</v>
      </c>
      <c r="J25" s="124">
        <v>3</v>
      </c>
      <c r="K25" s="125">
        <v>3</v>
      </c>
      <c r="L25" s="125">
        <v>3</v>
      </c>
      <c r="M25" s="126"/>
      <c r="N25" s="127" t="s">
        <v>142</v>
      </c>
      <c r="O25" s="124"/>
      <c r="P25" s="124">
        <v>3</v>
      </c>
      <c r="Q25" s="124">
        <v>3</v>
      </c>
      <c r="R25" s="124">
        <v>3</v>
      </c>
      <c r="S25" s="125">
        <v>3</v>
      </c>
      <c r="T25" s="125">
        <v>3</v>
      </c>
      <c r="U25" s="125">
        <v>3</v>
      </c>
      <c r="V25" s="45"/>
      <c r="W25" s="127" t="s">
        <v>142</v>
      </c>
      <c r="X25" s="4"/>
      <c r="Y25" s="128">
        <f t="shared" si="0"/>
        <v>36</v>
      </c>
      <c r="Z25" s="128">
        <f t="shared" ref="Z25:Z26" si="8">3*14-Y25</f>
        <v>6</v>
      </c>
      <c r="AA25" s="129">
        <f t="shared" si="2"/>
        <v>1</v>
      </c>
      <c r="AB25" s="109">
        <f t="shared" si="3"/>
        <v>5</v>
      </c>
    </row>
    <row r="26" spans="1:28" ht="15.75" customHeight="1" x14ac:dyDescent="0.15">
      <c r="A26" s="123">
        <f t="shared" si="6"/>
        <v>22</v>
      </c>
      <c r="B26" s="32">
        <v>1</v>
      </c>
      <c r="C26" s="32">
        <v>2045709</v>
      </c>
      <c r="D26" s="33" t="s">
        <v>72</v>
      </c>
      <c r="E26" s="34" t="s">
        <v>264</v>
      </c>
      <c r="F26" s="34" t="s">
        <v>265</v>
      </c>
      <c r="G26" s="124">
        <v>3</v>
      </c>
      <c r="H26" s="124">
        <v>3</v>
      </c>
      <c r="I26" s="124">
        <v>3</v>
      </c>
      <c r="J26" s="124">
        <v>3</v>
      </c>
      <c r="K26" s="125">
        <v>2</v>
      </c>
      <c r="L26" s="125">
        <v>3</v>
      </c>
      <c r="M26" s="126"/>
      <c r="N26" s="127" t="s">
        <v>142</v>
      </c>
      <c r="O26" s="124"/>
      <c r="P26" s="124">
        <v>3</v>
      </c>
      <c r="Q26" s="124">
        <v>3</v>
      </c>
      <c r="R26" s="124">
        <v>3</v>
      </c>
      <c r="S26" s="125">
        <v>3</v>
      </c>
      <c r="T26" s="125">
        <v>3</v>
      </c>
      <c r="U26" s="125">
        <v>3</v>
      </c>
      <c r="V26" s="45"/>
      <c r="W26" s="127" t="s">
        <v>142</v>
      </c>
      <c r="X26" s="4"/>
      <c r="Y26" s="128">
        <f t="shared" si="0"/>
        <v>35</v>
      </c>
      <c r="Z26" s="128">
        <f t="shared" si="8"/>
        <v>7</v>
      </c>
      <c r="AA26" s="129">
        <f t="shared" si="2"/>
        <v>0.97222222222222221</v>
      </c>
      <c r="AB26" s="109">
        <f t="shared" si="3"/>
        <v>5</v>
      </c>
    </row>
    <row r="27" spans="1:28" ht="15.75" customHeight="1" x14ac:dyDescent="0.15">
      <c r="A27" s="123">
        <f t="shared" si="6"/>
        <v>23</v>
      </c>
      <c r="B27" s="32">
        <v>1</v>
      </c>
      <c r="C27" s="32">
        <v>2047886</v>
      </c>
      <c r="D27" s="33" t="s">
        <v>73</v>
      </c>
      <c r="E27" s="34" t="s">
        <v>266</v>
      </c>
      <c r="F27" s="34" t="s">
        <v>267</v>
      </c>
      <c r="G27" s="124">
        <v>3</v>
      </c>
      <c r="H27" s="124">
        <v>3</v>
      </c>
      <c r="I27" s="124">
        <v>3</v>
      </c>
      <c r="J27" s="124">
        <v>3</v>
      </c>
      <c r="K27" s="125">
        <v>3</v>
      </c>
      <c r="L27" s="125">
        <v>0</v>
      </c>
      <c r="M27" s="126"/>
      <c r="N27" s="127" t="s">
        <v>142</v>
      </c>
      <c r="O27" s="124"/>
      <c r="P27" s="124">
        <v>3</v>
      </c>
      <c r="Q27" s="124">
        <v>3</v>
      </c>
      <c r="R27" s="124">
        <v>3</v>
      </c>
      <c r="S27" s="125">
        <v>3</v>
      </c>
      <c r="T27" s="125">
        <v>3</v>
      </c>
      <c r="U27" s="125">
        <v>3</v>
      </c>
      <c r="V27" s="45"/>
      <c r="W27" s="127" t="s">
        <v>142</v>
      </c>
      <c r="X27" s="4" t="s">
        <v>237</v>
      </c>
      <c r="Y27" s="128">
        <f t="shared" si="0"/>
        <v>33</v>
      </c>
      <c r="Z27" s="128"/>
      <c r="AA27" s="129">
        <f t="shared" si="2"/>
        <v>0.91666666666666663</v>
      </c>
      <c r="AB27" s="109">
        <f t="shared" si="3"/>
        <v>4</v>
      </c>
    </row>
    <row r="28" spans="1:28" ht="15.75" customHeight="1" x14ac:dyDescent="0.15">
      <c r="A28" s="123">
        <f t="shared" si="6"/>
        <v>24</v>
      </c>
      <c r="B28" s="32">
        <v>1</v>
      </c>
      <c r="C28" s="32">
        <v>2055328</v>
      </c>
      <c r="D28" s="33" t="s">
        <v>75</v>
      </c>
      <c r="E28" s="34" t="s">
        <v>268</v>
      </c>
      <c r="F28" s="34" t="s">
        <v>269</v>
      </c>
      <c r="G28" s="124">
        <v>3</v>
      </c>
      <c r="H28" s="124">
        <v>3</v>
      </c>
      <c r="I28" s="124">
        <v>3</v>
      </c>
      <c r="J28" s="124">
        <v>3</v>
      </c>
      <c r="K28" s="125">
        <v>3</v>
      </c>
      <c r="L28" s="125">
        <v>3</v>
      </c>
      <c r="M28" s="126"/>
      <c r="N28" s="127" t="s">
        <v>142</v>
      </c>
      <c r="O28" s="124"/>
      <c r="P28" s="124">
        <v>3</v>
      </c>
      <c r="Q28" s="124">
        <v>3</v>
      </c>
      <c r="R28" s="124">
        <v>3</v>
      </c>
      <c r="S28" s="125">
        <v>3</v>
      </c>
      <c r="T28" s="125">
        <v>3</v>
      </c>
      <c r="U28" s="125">
        <v>3</v>
      </c>
      <c r="V28" s="45"/>
      <c r="W28" s="127" t="s">
        <v>142</v>
      </c>
      <c r="X28" s="4" t="s">
        <v>237</v>
      </c>
      <c r="Y28" s="128">
        <f t="shared" si="0"/>
        <v>36</v>
      </c>
      <c r="Z28" s="128">
        <f t="shared" ref="Z28:Z50" si="9">3*14-Y28</f>
        <v>6</v>
      </c>
      <c r="AA28" s="129">
        <f t="shared" si="2"/>
        <v>1</v>
      </c>
      <c r="AB28" s="109">
        <f t="shared" si="3"/>
        <v>5</v>
      </c>
    </row>
    <row r="29" spans="1:28" ht="15.75" customHeight="1" x14ac:dyDescent="0.15">
      <c r="A29" s="123">
        <f t="shared" si="6"/>
        <v>25</v>
      </c>
      <c r="B29" s="32">
        <v>1</v>
      </c>
      <c r="C29" s="32">
        <v>2056689</v>
      </c>
      <c r="D29" s="33" t="s">
        <v>76</v>
      </c>
      <c r="E29" s="34" t="s">
        <v>270</v>
      </c>
      <c r="F29" s="34"/>
      <c r="G29" s="124">
        <v>0</v>
      </c>
      <c r="H29" s="124">
        <v>2</v>
      </c>
      <c r="I29" s="124">
        <v>2</v>
      </c>
      <c r="J29" s="124">
        <v>2</v>
      </c>
      <c r="K29" s="125">
        <v>3</v>
      </c>
      <c r="L29" s="125">
        <v>3</v>
      </c>
      <c r="M29" s="126"/>
      <c r="N29" s="127" t="s">
        <v>142</v>
      </c>
      <c r="O29" s="124"/>
      <c r="P29" s="124">
        <v>3</v>
      </c>
      <c r="Q29" s="124">
        <v>3</v>
      </c>
      <c r="R29" s="124">
        <v>3</v>
      </c>
      <c r="S29" s="125">
        <v>0</v>
      </c>
      <c r="T29" s="125">
        <v>3</v>
      </c>
      <c r="U29" s="125">
        <v>3</v>
      </c>
      <c r="V29" s="45"/>
      <c r="W29" s="127" t="s">
        <v>142</v>
      </c>
      <c r="X29" s="4"/>
      <c r="Y29" s="128">
        <f t="shared" si="0"/>
        <v>27</v>
      </c>
      <c r="Z29" s="128">
        <f t="shared" si="9"/>
        <v>15</v>
      </c>
      <c r="AA29" s="129">
        <f t="shared" si="2"/>
        <v>0.75</v>
      </c>
      <c r="AB29" s="109">
        <f t="shared" si="3"/>
        <v>0</v>
      </c>
    </row>
    <row r="30" spans="1:28" ht="15.75" customHeight="1" x14ac:dyDescent="0.15">
      <c r="A30" s="123">
        <f t="shared" si="6"/>
        <v>26</v>
      </c>
      <c r="B30" s="32">
        <v>1</v>
      </c>
      <c r="C30" s="32">
        <v>2057220</v>
      </c>
      <c r="D30" s="33" t="s">
        <v>78</v>
      </c>
      <c r="E30" s="34" t="s">
        <v>271</v>
      </c>
      <c r="F30" s="34" t="s">
        <v>272</v>
      </c>
      <c r="G30" s="124">
        <v>3</v>
      </c>
      <c r="H30" s="124">
        <v>3</v>
      </c>
      <c r="I30" s="124">
        <v>3</v>
      </c>
      <c r="J30" s="124">
        <v>2</v>
      </c>
      <c r="K30" s="125">
        <v>3</v>
      </c>
      <c r="L30" s="125">
        <v>3</v>
      </c>
      <c r="M30" s="126"/>
      <c r="N30" s="127" t="s">
        <v>142</v>
      </c>
      <c r="O30" s="124"/>
      <c r="P30" s="124">
        <v>3</v>
      </c>
      <c r="Q30" s="124">
        <v>3</v>
      </c>
      <c r="R30" s="124">
        <v>3</v>
      </c>
      <c r="S30" s="125">
        <v>3</v>
      </c>
      <c r="T30" s="125">
        <v>3</v>
      </c>
      <c r="U30" s="125">
        <v>3</v>
      </c>
      <c r="V30" s="45"/>
      <c r="W30" s="127" t="s">
        <v>142</v>
      </c>
      <c r="X30" s="4" t="s">
        <v>237</v>
      </c>
      <c r="Y30" s="128">
        <f t="shared" si="0"/>
        <v>35</v>
      </c>
      <c r="Z30" s="128">
        <f t="shared" si="9"/>
        <v>7</v>
      </c>
      <c r="AA30" s="129">
        <f t="shared" si="2"/>
        <v>0.97222222222222221</v>
      </c>
      <c r="AB30" s="109">
        <f t="shared" si="3"/>
        <v>5</v>
      </c>
    </row>
    <row r="31" spans="1:28" ht="15.75" customHeight="1" x14ac:dyDescent="0.15">
      <c r="A31" s="123">
        <f t="shared" si="6"/>
        <v>27</v>
      </c>
      <c r="B31" s="32">
        <v>1</v>
      </c>
      <c r="C31" s="32">
        <v>2058902</v>
      </c>
      <c r="D31" s="33" t="s">
        <v>79</v>
      </c>
      <c r="E31" s="34" t="s">
        <v>273</v>
      </c>
      <c r="F31" s="34" t="s">
        <v>274</v>
      </c>
      <c r="G31" s="124">
        <v>3</v>
      </c>
      <c r="H31" s="124">
        <v>3</v>
      </c>
      <c r="I31" s="124">
        <v>2</v>
      </c>
      <c r="J31" s="124">
        <v>2</v>
      </c>
      <c r="K31" s="125">
        <v>3</v>
      </c>
      <c r="L31" s="125">
        <v>3</v>
      </c>
      <c r="M31" s="126"/>
      <c r="N31" s="127" t="s">
        <v>142</v>
      </c>
      <c r="O31" s="124"/>
      <c r="P31" s="124">
        <v>3</v>
      </c>
      <c r="Q31" s="124">
        <v>3</v>
      </c>
      <c r="R31" s="124">
        <v>3</v>
      </c>
      <c r="S31" s="125">
        <v>3</v>
      </c>
      <c r="T31" s="125">
        <v>3</v>
      </c>
      <c r="U31" s="125">
        <v>3</v>
      </c>
      <c r="V31" s="45"/>
      <c r="W31" s="127" t="s">
        <v>142</v>
      </c>
      <c r="X31" s="4"/>
      <c r="Y31" s="128">
        <f t="shared" si="0"/>
        <v>34</v>
      </c>
      <c r="Z31" s="128">
        <f t="shared" si="9"/>
        <v>8</v>
      </c>
      <c r="AA31" s="129">
        <f t="shared" si="2"/>
        <v>0.94444444444444453</v>
      </c>
      <c r="AB31" s="109">
        <f t="shared" si="3"/>
        <v>4</v>
      </c>
    </row>
    <row r="32" spans="1:28" ht="15.75" customHeight="1" x14ac:dyDescent="0.15">
      <c r="A32" s="123">
        <f t="shared" si="6"/>
        <v>28</v>
      </c>
      <c r="B32" s="32">
        <v>1</v>
      </c>
      <c r="C32" s="32">
        <v>2062550</v>
      </c>
      <c r="D32" s="33" t="s">
        <v>80</v>
      </c>
      <c r="E32" s="34" t="s">
        <v>275</v>
      </c>
      <c r="F32" s="34" t="s">
        <v>276</v>
      </c>
      <c r="G32" s="124">
        <v>3</v>
      </c>
      <c r="H32" s="124">
        <v>3</v>
      </c>
      <c r="I32" s="124">
        <v>3</v>
      </c>
      <c r="J32" s="124">
        <v>3</v>
      </c>
      <c r="K32" s="125">
        <v>3</v>
      </c>
      <c r="L32" s="125">
        <v>3</v>
      </c>
      <c r="M32" s="126"/>
      <c r="N32" s="127" t="s">
        <v>142</v>
      </c>
      <c r="O32" s="124"/>
      <c r="P32" s="124">
        <v>3</v>
      </c>
      <c r="Q32" s="124">
        <v>3</v>
      </c>
      <c r="R32" s="124">
        <v>0</v>
      </c>
      <c r="S32" s="125">
        <v>3</v>
      </c>
      <c r="T32" s="125">
        <v>3</v>
      </c>
      <c r="U32" s="125">
        <v>3</v>
      </c>
      <c r="V32" s="45"/>
      <c r="W32" s="127" t="s">
        <v>142</v>
      </c>
      <c r="X32" s="4"/>
      <c r="Y32" s="128">
        <f t="shared" si="0"/>
        <v>33</v>
      </c>
      <c r="Z32" s="128">
        <f t="shared" si="9"/>
        <v>9</v>
      </c>
      <c r="AA32" s="129">
        <f t="shared" si="2"/>
        <v>0.91666666666666663</v>
      </c>
      <c r="AB32" s="109">
        <f t="shared" si="3"/>
        <v>4</v>
      </c>
    </row>
    <row r="33" spans="1:28" ht="15.75" customHeight="1" x14ac:dyDescent="0.15">
      <c r="A33" s="123">
        <f t="shared" si="6"/>
        <v>29</v>
      </c>
      <c r="B33" s="32">
        <v>1</v>
      </c>
      <c r="C33" s="32">
        <v>2109613</v>
      </c>
      <c r="D33" s="33" t="s">
        <v>81</v>
      </c>
      <c r="E33" s="34" t="s">
        <v>277</v>
      </c>
      <c r="F33" s="34" t="s">
        <v>278</v>
      </c>
      <c r="G33" s="124">
        <v>3</v>
      </c>
      <c r="H33" s="124">
        <v>3</v>
      </c>
      <c r="I33" s="124">
        <v>3</v>
      </c>
      <c r="J33" s="131">
        <v>1</v>
      </c>
      <c r="K33" s="125">
        <v>3</v>
      </c>
      <c r="L33" s="125">
        <v>3</v>
      </c>
      <c r="M33" s="126"/>
      <c r="N33" s="127" t="s">
        <v>142</v>
      </c>
      <c r="O33" s="124"/>
      <c r="P33" s="124">
        <v>3</v>
      </c>
      <c r="Q33" s="124">
        <v>3</v>
      </c>
      <c r="R33" s="124">
        <v>3</v>
      </c>
      <c r="S33" s="125">
        <v>3</v>
      </c>
      <c r="T33" s="125">
        <v>3</v>
      </c>
      <c r="U33" s="125">
        <v>3</v>
      </c>
      <c r="V33" s="45"/>
      <c r="W33" s="127" t="s">
        <v>142</v>
      </c>
      <c r="X33" s="4"/>
      <c r="Y33" s="128">
        <f t="shared" si="0"/>
        <v>34</v>
      </c>
      <c r="Z33" s="128">
        <f t="shared" si="9"/>
        <v>8</v>
      </c>
      <c r="AA33" s="129">
        <f t="shared" si="2"/>
        <v>0.94444444444444453</v>
      </c>
      <c r="AB33" s="109">
        <f t="shared" si="3"/>
        <v>4</v>
      </c>
    </row>
    <row r="34" spans="1:28" ht="15.75" customHeight="1" x14ac:dyDescent="0.15">
      <c r="A34" s="123">
        <f t="shared" si="6"/>
        <v>30</v>
      </c>
      <c r="B34" s="32">
        <v>1</v>
      </c>
      <c r="C34" s="32">
        <v>2127787</v>
      </c>
      <c r="D34" s="33" t="s">
        <v>82</v>
      </c>
      <c r="E34" s="34" t="s">
        <v>279</v>
      </c>
      <c r="F34" s="34" t="s">
        <v>263</v>
      </c>
      <c r="G34" s="124">
        <v>3</v>
      </c>
      <c r="H34" s="124">
        <v>3</v>
      </c>
      <c r="I34" s="124">
        <v>3</v>
      </c>
      <c r="J34" s="124">
        <v>3</v>
      </c>
      <c r="K34" s="125">
        <v>3</v>
      </c>
      <c r="L34" s="125">
        <v>3</v>
      </c>
      <c r="M34" s="126"/>
      <c r="N34" s="127" t="s">
        <v>142</v>
      </c>
      <c r="O34" s="124"/>
      <c r="P34" s="124">
        <v>3</v>
      </c>
      <c r="Q34" s="124">
        <v>0</v>
      </c>
      <c r="R34" s="124">
        <v>3</v>
      </c>
      <c r="S34" s="125">
        <v>3</v>
      </c>
      <c r="T34" s="125">
        <v>3</v>
      </c>
      <c r="U34" s="125">
        <v>3</v>
      </c>
      <c r="V34" s="45"/>
      <c r="W34" s="127" t="s">
        <v>142</v>
      </c>
      <c r="X34" s="4" t="s">
        <v>237</v>
      </c>
      <c r="Y34" s="128">
        <f t="shared" si="0"/>
        <v>33</v>
      </c>
      <c r="Z34" s="128">
        <f t="shared" si="9"/>
        <v>9</v>
      </c>
      <c r="AA34" s="129">
        <f t="shared" si="2"/>
        <v>0.91666666666666663</v>
      </c>
      <c r="AB34" s="109">
        <f t="shared" si="3"/>
        <v>4</v>
      </c>
    </row>
    <row r="35" spans="1:28" ht="15.75" customHeight="1" x14ac:dyDescent="0.15">
      <c r="A35" s="123">
        <f t="shared" si="6"/>
        <v>31</v>
      </c>
      <c r="B35" s="32">
        <v>1</v>
      </c>
      <c r="C35" s="32">
        <v>2127813</v>
      </c>
      <c r="D35" s="33" t="s">
        <v>83</v>
      </c>
      <c r="E35" s="34" t="s">
        <v>280</v>
      </c>
      <c r="F35" s="34" t="s">
        <v>281</v>
      </c>
      <c r="G35" s="124">
        <v>3</v>
      </c>
      <c r="H35" s="124">
        <v>3</v>
      </c>
      <c r="I35" s="124">
        <v>3</v>
      </c>
      <c r="J35" s="124">
        <v>3</v>
      </c>
      <c r="K35" s="125">
        <v>3</v>
      </c>
      <c r="L35" s="125">
        <v>3</v>
      </c>
      <c r="M35" s="126"/>
      <c r="N35" s="127" t="s">
        <v>142</v>
      </c>
      <c r="O35" s="124"/>
      <c r="P35" s="124">
        <v>3</v>
      </c>
      <c r="Q35" s="124">
        <v>3</v>
      </c>
      <c r="R35" s="124">
        <v>3</v>
      </c>
      <c r="S35" s="125">
        <v>3</v>
      </c>
      <c r="T35" s="125">
        <v>3</v>
      </c>
      <c r="U35" s="125">
        <v>3</v>
      </c>
      <c r="V35" s="45"/>
      <c r="W35" s="127" t="s">
        <v>142</v>
      </c>
      <c r="X35" s="4"/>
      <c r="Y35" s="128">
        <f t="shared" si="0"/>
        <v>36</v>
      </c>
      <c r="Z35" s="128">
        <f t="shared" si="9"/>
        <v>6</v>
      </c>
      <c r="AA35" s="129">
        <f t="shared" si="2"/>
        <v>1</v>
      </c>
      <c r="AB35" s="109">
        <f t="shared" si="3"/>
        <v>5</v>
      </c>
    </row>
    <row r="36" spans="1:28" ht="15.75" customHeight="1" x14ac:dyDescent="0.15">
      <c r="A36" s="123">
        <f t="shared" si="6"/>
        <v>32</v>
      </c>
      <c r="B36" s="32">
        <v>1</v>
      </c>
      <c r="C36" s="32">
        <v>2127890</v>
      </c>
      <c r="D36" s="33" t="s">
        <v>84</v>
      </c>
      <c r="E36" s="34" t="s">
        <v>282</v>
      </c>
      <c r="F36" s="34" t="s">
        <v>283</v>
      </c>
      <c r="G36" s="124">
        <v>3</v>
      </c>
      <c r="H36" s="124">
        <v>0</v>
      </c>
      <c r="I36" s="124">
        <v>0</v>
      </c>
      <c r="J36" s="124">
        <v>2</v>
      </c>
      <c r="K36" s="125">
        <v>0</v>
      </c>
      <c r="L36" s="125">
        <v>0</v>
      </c>
      <c r="M36" s="126"/>
      <c r="N36" s="127"/>
      <c r="O36" s="124"/>
      <c r="P36" s="124">
        <v>0</v>
      </c>
      <c r="Q36" s="124">
        <v>0</v>
      </c>
      <c r="R36" s="124">
        <v>0</v>
      </c>
      <c r="S36" s="125">
        <v>0</v>
      </c>
      <c r="T36" s="125">
        <v>0</v>
      </c>
      <c r="U36" s="125">
        <v>0</v>
      </c>
      <c r="V36" s="49"/>
      <c r="W36" s="127" t="s">
        <v>184</v>
      </c>
      <c r="X36" s="4"/>
      <c r="Y36" s="128">
        <f t="shared" si="0"/>
        <v>5</v>
      </c>
      <c r="Z36" s="128">
        <f t="shared" si="9"/>
        <v>37</v>
      </c>
      <c r="AA36" s="129">
        <f t="shared" si="2"/>
        <v>0.1388888888888889</v>
      </c>
      <c r="AB36" s="109">
        <f t="shared" si="3"/>
        <v>0</v>
      </c>
    </row>
    <row r="37" spans="1:28" ht="15.75" customHeight="1" x14ac:dyDescent="0.15">
      <c r="A37" s="123">
        <f t="shared" si="6"/>
        <v>33</v>
      </c>
      <c r="B37" s="32">
        <v>1</v>
      </c>
      <c r="C37" s="32">
        <v>2131951</v>
      </c>
      <c r="D37" s="33" t="s">
        <v>85</v>
      </c>
      <c r="E37" s="34" t="s">
        <v>284</v>
      </c>
      <c r="F37" s="34" t="s">
        <v>246</v>
      </c>
      <c r="G37" s="124">
        <v>3</v>
      </c>
      <c r="H37" s="124">
        <v>3</v>
      </c>
      <c r="I37" s="124">
        <v>3</v>
      </c>
      <c r="J37" s="124">
        <v>3</v>
      </c>
      <c r="K37" s="125">
        <v>3</v>
      </c>
      <c r="L37" s="125">
        <v>0</v>
      </c>
      <c r="M37" s="126"/>
      <c r="N37" s="127" t="s">
        <v>142</v>
      </c>
      <c r="O37" s="124"/>
      <c r="P37" s="124">
        <v>3</v>
      </c>
      <c r="Q37" s="124">
        <v>3</v>
      </c>
      <c r="R37" s="124">
        <v>0</v>
      </c>
      <c r="S37" s="125">
        <v>0</v>
      </c>
      <c r="T37" s="125">
        <v>3</v>
      </c>
      <c r="U37" s="125">
        <v>3</v>
      </c>
      <c r="V37" s="45"/>
      <c r="W37" s="127" t="s">
        <v>142</v>
      </c>
      <c r="X37" s="4"/>
      <c r="Y37" s="128">
        <f t="shared" si="0"/>
        <v>27</v>
      </c>
      <c r="Z37" s="128">
        <f t="shared" si="9"/>
        <v>15</v>
      </c>
      <c r="AA37" s="129">
        <f t="shared" si="2"/>
        <v>0.75</v>
      </c>
      <c r="AB37" s="109">
        <f t="shared" si="3"/>
        <v>0</v>
      </c>
    </row>
    <row r="38" spans="1:28" ht="15.75" customHeight="1" x14ac:dyDescent="0.15">
      <c r="A38" s="123">
        <f t="shared" si="6"/>
        <v>34</v>
      </c>
      <c r="B38" s="32">
        <v>1</v>
      </c>
      <c r="C38" s="32">
        <v>2132062</v>
      </c>
      <c r="D38" s="33" t="s">
        <v>86</v>
      </c>
      <c r="E38" s="34" t="s">
        <v>285</v>
      </c>
      <c r="F38" s="34" t="s">
        <v>276</v>
      </c>
      <c r="G38" s="124">
        <v>3</v>
      </c>
      <c r="H38" s="124">
        <v>3</v>
      </c>
      <c r="I38" s="124">
        <v>3</v>
      </c>
      <c r="J38" s="124">
        <v>3</v>
      </c>
      <c r="K38" s="125">
        <v>2</v>
      </c>
      <c r="L38" s="125">
        <v>3</v>
      </c>
      <c r="M38" s="126"/>
      <c r="N38" s="127" t="s">
        <v>142</v>
      </c>
      <c r="O38" s="124"/>
      <c r="P38" s="124">
        <v>3</v>
      </c>
      <c r="Q38" s="124">
        <v>3</v>
      </c>
      <c r="R38" s="124">
        <v>3</v>
      </c>
      <c r="S38" s="125">
        <v>0</v>
      </c>
      <c r="T38" s="125">
        <v>3</v>
      </c>
      <c r="U38" s="125">
        <v>3</v>
      </c>
      <c r="V38" s="45"/>
      <c r="W38" s="127" t="s">
        <v>142</v>
      </c>
      <c r="X38" s="4" t="s">
        <v>237</v>
      </c>
      <c r="Y38" s="128">
        <f t="shared" si="0"/>
        <v>32</v>
      </c>
      <c r="Z38" s="128">
        <f t="shared" si="9"/>
        <v>10</v>
      </c>
      <c r="AA38" s="129">
        <f t="shared" si="2"/>
        <v>0.88888888888888884</v>
      </c>
      <c r="AB38" s="109">
        <f t="shared" si="3"/>
        <v>0</v>
      </c>
    </row>
    <row r="39" spans="1:28" ht="15.75" customHeight="1" x14ac:dyDescent="0.15">
      <c r="A39" s="123">
        <f t="shared" si="6"/>
        <v>35</v>
      </c>
      <c r="B39" s="32">
        <v>1</v>
      </c>
      <c r="C39" s="32">
        <v>2132077</v>
      </c>
      <c r="D39" s="33" t="s">
        <v>87</v>
      </c>
      <c r="E39" s="34" t="s">
        <v>286</v>
      </c>
      <c r="F39" s="34" t="s">
        <v>287</v>
      </c>
      <c r="G39" s="124">
        <v>3</v>
      </c>
      <c r="H39" s="124">
        <v>3</v>
      </c>
      <c r="I39" s="124">
        <v>3</v>
      </c>
      <c r="J39" s="124">
        <v>3</v>
      </c>
      <c r="K39" s="125">
        <v>3</v>
      </c>
      <c r="L39" s="125">
        <v>3</v>
      </c>
      <c r="M39" s="126"/>
      <c r="N39" s="127" t="s">
        <v>142</v>
      </c>
      <c r="O39" s="124"/>
      <c r="P39" s="124">
        <v>3</v>
      </c>
      <c r="Q39" s="124">
        <v>3</v>
      </c>
      <c r="R39" s="124">
        <v>3</v>
      </c>
      <c r="S39" s="125">
        <v>3</v>
      </c>
      <c r="T39" s="125">
        <v>3</v>
      </c>
      <c r="U39" s="125">
        <v>3</v>
      </c>
      <c r="V39" s="45"/>
      <c r="W39" s="127" t="s">
        <v>142</v>
      </c>
      <c r="X39" s="4" t="s">
        <v>237</v>
      </c>
      <c r="Y39" s="128">
        <f t="shared" si="0"/>
        <v>36</v>
      </c>
      <c r="Z39" s="128">
        <f t="shared" si="9"/>
        <v>6</v>
      </c>
      <c r="AA39" s="129">
        <f t="shared" si="2"/>
        <v>1</v>
      </c>
      <c r="AB39" s="109">
        <f t="shared" si="3"/>
        <v>5</v>
      </c>
    </row>
    <row r="40" spans="1:28" ht="15.75" customHeight="1" x14ac:dyDescent="0.15">
      <c r="A40" s="123">
        <f t="shared" si="6"/>
        <v>36</v>
      </c>
      <c r="B40" s="32">
        <v>1</v>
      </c>
      <c r="C40" s="32">
        <v>2174062</v>
      </c>
      <c r="D40" s="33" t="s">
        <v>88</v>
      </c>
      <c r="E40" s="34" t="s">
        <v>288</v>
      </c>
      <c r="F40" s="34" t="s">
        <v>289</v>
      </c>
      <c r="G40" s="124">
        <v>3</v>
      </c>
      <c r="H40" s="124">
        <v>3</v>
      </c>
      <c r="I40" s="124">
        <v>3</v>
      </c>
      <c r="J40" s="124">
        <v>3</v>
      </c>
      <c r="K40" s="125">
        <v>3</v>
      </c>
      <c r="L40" s="125">
        <v>3</v>
      </c>
      <c r="M40" s="126"/>
      <c r="N40" s="127" t="s">
        <v>142</v>
      </c>
      <c r="O40" s="124"/>
      <c r="P40" s="124">
        <v>3</v>
      </c>
      <c r="Q40" s="124">
        <v>3</v>
      </c>
      <c r="R40" s="124">
        <v>3</v>
      </c>
      <c r="S40" s="125">
        <v>0</v>
      </c>
      <c r="T40" s="125">
        <v>0</v>
      </c>
      <c r="U40" s="125">
        <v>0</v>
      </c>
      <c r="V40" s="49"/>
      <c r="W40" s="127" t="s">
        <v>184</v>
      </c>
      <c r="X40" s="4"/>
      <c r="Y40" s="128">
        <f t="shared" si="0"/>
        <v>27</v>
      </c>
      <c r="Z40" s="128">
        <f t="shared" si="9"/>
        <v>15</v>
      </c>
      <c r="AA40" s="129">
        <f t="shared" si="2"/>
        <v>0.75</v>
      </c>
      <c r="AB40" s="109">
        <f t="shared" si="3"/>
        <v>0</v>
      </c>
    </row>
    <row r="41" spans="1:28" ht="15.75" customHeight="1" x14ac:dyDescent="0.15">
      <c r="A41" s="123">
        <f t="shared" si="6"/>
        <v>37</v>
      </c>
      <c r="B41" s="32">
        <v>3</v>
      </c>
      <c r="C41" s="32">
        <v>1898123</v>
      </c>
      <c r="D41" s="33" t="s">
        <v>89</v>
      </c>
      <c r="E41" s="34" t="s">
        <v>290</v>
      </c>
      <c r="F41" s="34" t="s">
        <v>291</v>
      </c>
      <c r="G41" s="124">
        <v>3</v>
      </c>
      <c r="H41" s="124">
        <v>3</v>
      </c>
      <c r="I41" s="124">
        <v>3</v>
      </c>
      <c r="J41" s="124">
        <v>3</v>
      </c>
      <c r="K41" s="125">
        <v>2</v>
      </c>
      <c r="L41" s="125">
        <v>3</v>
      </c>
      <c r="M41" s="126"/>
      <c r="N41" s="127" t="s">
        <v>142</v>
      </c>
      <c r="O41" s="124"/>
      <c r="P41" s="124">
        <v>3</v>
      </c>
      <c r="Q41" s="124">
        <v>3</v>
      </c>
      <c r="R41" s="124">
        <v>3</v>
      </c>
      <c r="S41" s="125">
        <v>3</v>
      </c>
      <c r="T41" s="125">
        <v>3</v>
      </c>
      <c r="U41" s="125">
        <v>3</v>
      </c>
      <c r="V41" s="68"/>
      <c r="W41" s="127" t="s">
        <v>142</v>
      </c>
      <c r="X41" s="4"/>
      <c r="Y41" s="128">
        <f t="shared" si="0"/>
        <v>35</v>
      </c>
      <c r="Z41" s="128">
        <f t="shared" si="9"/>
        <v>7</v>
      </c>
      <c r="AA41" s="129">
        <f t="shared" si="2"/>
        <v>0.97222222222222221</v>
      </c>
      <c r="AB41" s="109">
        <f t="shared" si="3"/>
        <v>5</v>
      </c>
    </row>
    <row r="42" spans="1:28" ht="15.75" customHeight="1" x14ac:dyDescent="0.15">
      <c r="A42" s="123">
        <f t="shared" si="6"/>
        <v>38</v>
      </c>
      <c r="B42" s="32">
        <v>3</v>
      </c>
      <c r="C42" s="32">
        <v>1946850</v>
      </c>
      <c r="D42" s="33" t="s">
        <v>90</v>
      </c>
      <c r="E42" s="34" t="s">
        <v>292</v>
      </c>
      <c r="F42" s="34" t="s">
        <v>293</v>
      </c>
      <c r="G42" s="124">
        <v>3</v>
      </c>
      <c r="H42" s="124">
        <v>3</v>
      </c>
      <c r="I42" s="124">
        <v>3</v>
      </c>
      <c r="J42" s="124">
        <v>3</v>
      </c>
      <c r="K42" s="125">
        <v>3</v>
      </c>
      <c r="L42" s="125">
        <v>0</v>
      </c>
      <c r="M42" s="126"/>
      <c r="N42" s="127" t="s">
        <v>142</v>
      </c>
      <c r="O42" s="124"/>
      <c r="P42" s="124">
        <v>3</v>
      </c>
      <c r="Q42" s="124">
        <v>3</v>
      </c>
      <c r="R42" s="124">
        <v>3</v>
      </c>
      <c r="S42" s="125">
        <v>3</v>
      </c>
      <c r="T42" s="125">
        <v>3</v>
      </c>
      <c r="U42" s="125">
        <v>3</v>
      </c>
      <c r="V42" s="45"/>
      <c r="W42" s="127" t="s">
        <v>142</v>
      </c>
      <c r="X42" s="4" t="s">
        <v>237</v>
      </c>
      <c r="Y42" s="128">
        <f t="shared" si="0"/>
        <v>33</v>
      </c>
      <c r="Z42" s="128">
        <f t="shared" si="9"/>
        <v>9</v>
      </c>
      <c r="AA42" s="129">
        <f t="shared" si="2"/>
        <v>0.91666666666666663</v>
      </c>
      <c r="AB42" s="109">
        <f t="shared" si="3"/>
        <v>4</v>
      </c>
    </row>
    <row r="43" spans="1:28" ht="15.75" customHeight="1" x14ac:dyDescent="0.15">
      <c r="A43" s="123">
        <f t="shared" si="6"/>
        <v>39</v>
      </c>
      <c r="B43" s="32">
        <v>3</v>
      </c>
      <c r="C43" s="32">
        <v>1957951</v>
      </c>
      <c r="D43" s="33" t="s">
        <v>91</v>
      </c>
      <c r="E43" s="34" t="s">
        <v>294</v>
      </c>
      <c r="F43" s="34" t="s">
        <v>295</v>
      </c>
      <c r="G43" s="124">
        <v>3</v>
      </c>
      <c r="H43" s="124">
        <v>3</v>
      </c>
      <c r="I43" s="124">
        <v>3</v>
      </c>
      <c r="J43" s="124">
        <v>3</v>
      </c>
      <c r="K43" s="125">
        <v>3</v>
      </c>
      <c r="L43" s="125">
        <v>3</v>
      </c>
      <c r="M43" s="126"/>
      <c r="N43" s="127" t="s">
        <v>142</v>
      </c>
      <c r="O43" s="124"/>
      <c r="P43" s="124">
        <v>3</v>
      </c>
      <c r="Q43" s="124">
        <v>3</v>
      </c>
      <c r="R43" s="124">
        <v>3</v>
      </c>
      <c r="S43" s="125">
        <v>3</v>
      </c>
      <c r="T43" s="125">
        <v>3</v>
      </c>
      <c r="U43" s="125">
        <v>0</v>
      </c>
      <c r="V43" s="45"/>
      <c r="W43" s="127" t="s">
        <v>142</v>
      </c>
      <c r="X43" s="4" t="s">
        <v>237</v>
      </c>
      <c r="Y43" s="128">
        <f t="shared" si="0"/>
        <v>33</v>
      </c>
      <c r="Z43" s="128">
        <f t="shared" si="9"/>
        <v>9</v>
      </c>
      <c r="AA43" s="129">
        <f t="shared" si="2"/>
        <v>0.91666666666666663</v>
      </c>
      <c r="AB43" s="109">
        <f t="shared" si="3"/>
        <v>4</v>
      </c>
    </row>
    <row r="44" spans="1:28" ht="15.75" customHeight="1" x14ac:dyDescent="0.15">
      <c r="A44" s="123">
        <f t="shared" si="6"/>
        <v>40</v>
      </c>
      <c r="B44" s="32">
        <v>3</v>
      </c>
      <c r="C44" s="32">
        <v>1959360</v>
      </c>
      <c r="D44" s="33" t="s">
        <v>92</v>
      </c>
      <c r="E44" s="34" t="s">
        <v>296</v>
      </c>
      <c r="F44" s="34" t="s">
        <v>297</v>
      </c>
      <c r="G44" s="124">
        <v>3</v>
      </c>
      <c r="H44" s="124">
        <v>3</v>
      </c>
      <c r="I44" s="124">
        <v>3</v>
      </c>
      <c r="J44" s="124">
        <v>3</v>
      </c>
      <c r="K44" s="125">
        <v>3</v>
      </c>
      <c r="L44" s="125">
        <v>3</v>
      </c>
      <c r="M44" s="126"/>
      <c r="N44" s="127" t="s">
        <v>142</v>
      </c>
      <c r="O44" s="124"/>
      <c r="P44" s="124">
        <v>3</v>
      </c>
      <c r="Q44" s="124">
        <v>3</v>
      </c>
      <c r="R44" s="124">
        <v>3</v>
      </c>
      <c r="S44" s="125">
        <v>3</v>
      </c>
      <c r="T44" s="125">
        <v>3</v>
      </c>
      <c r="U44" s="125">
        <v>3</v>
      </c>
      <c r="V44" s="45"/>
      <c r="W44" s="127" t="s">
        <v>142</v>
      </c>
      <c r="X44" s="4"/>
      <c r="Y44" s="128">
        <f t="shared" si="0"/>
        <v>36</v>
      </c>
      <c r="Z44" s="128">
        <f t="shared" si="9"/>
        <v>6</v>
      </c>
      <c r="AA44" s="129">
        <f t="shared" si="2"/>
        <v>1</v>
      </c>
      <c r="AB44" s="109">
        <f t="shared" si="3"/>
        <v>5</v>
      </c>
    </row>
    <row r="45" spans="1:28" ht="15.75" customHeight="1" x14ac:dyDescent="0.15">
      <c r="A45" s="123">
        <f t="shared" si="6"/>
        <v>41</v>
      </c>
      <c r="B45" s="32">
        <v>3</v>
      </c>
      <c r="C45" s="32">
        <v>1993766</v>
      </c>
      <c r="D45" s="33" t="s">
        <v>94</v>
      </c>
      <c r="E45" s="34" t="s">
        <v>298</v>
      </c>
      <c r="F45" s="34" t="s">
        <v>299</v>
      </c>
      <c r="G45" s="124">
        <v>3</v>
      </c>
      <c r="H45" s="124">
        <v>3</v>
      </c>
      <c r="I45" s="124">
        <v>3</v>
      </c>
      <c r="J45" s="124">
        <v>3</v>
      </c>
      <c r="K45" s="125">
        <v>3</v>
      </c>
      <c r="L45" s="125">
        <v>3</v>
      </c>
      <c r="M45" s="126"/>
      <c r="N45" s="127" t="s">
        <v>142</v>
      </c>
      <c r="O45" s="124"/>
      <c r="P45" s="124">
        <v>3</v>
      </c>
      <c r="Q45" s="124">
        <v>3</v>
      </c>
      <c r="R45" s="124">
        <v>3</v>
      </c>
      <c r="S45" s="125">
        <v>3</v>
      </c>
      <c r="T45" s="125">
        <v>3</v>
      </c>
      <c r="U45" s="125">
        <v>3</v>
      </c>
      <c r="V45" s="45"/>
      <c r="W45" s="127" t="s">
        <v>142</v>
      </c>
      <c r="X45" s="4"/>
      <c r="Y45" s="128">
        <f t="shared" si="0"/>
        <v>36</v>
      </c>
      <c r="Z45" s="128">
        <f t="shared" si="9"/>
        <v>6</v>
      </c>
      <c r="AA45" s="129">
        <f t="shared" si="2"/>
        <v>1</v>
      </c>
      <c r="AB45" s="109">
        <f t="shared" si="3"/>
        <v>5</v>
      </c>
    </row>
    <row r="46" spans="1:28" ht="15.75" customHeight="1" x14ac:dyDescent="0.15">
      <c r="A46" s="123">
        <f t="shared" si="6"/>
        <v>42</v>
      </c>
      <c r="B46" s="32">
        <v>3</v>
      </c>
      <c r="C46" s="32">
        <v>2010112</v>
      </c>
      <c r="D46" s="33" t="s">
        <v>95</v>
      </c>
      <c r="E46" s="34" t="s">
        <v>300</v>
      </c>
      <c r="F46" s="34" t="s">
        <v>301</v>
      </c>
      <c r="G46" s="124">
        <v>3</v>
      </c>
      <c r="H46" s="124">
        <v>3</v>
      </c>
      <c r="I46" s="124">
        <v>3</v>
      </c>
      <c r="J46" s="124">
        <v>3</v>
      </c>
      <c r="K46" s="125">
        <v>0</v>
      </c>
      <c r="L46" s="125">
        <v>0</v>
      </c>
      <c r="M46" s="126"/>
      <c r="N46" s="127" t="s">
        <v>142</v>
      </c>
      <c r="O46" s="124"/>
      <c r="P46" s="124">
        <v>2</v>
      </c>
      <c r="Q46" s="124">
        <v>2</v>
      </c>
      <c r="R46" s="124">
        <v>3</v>
      </c>
      <c r="S46" s="125">
        <v>3</v>
      </c>
      <c r="T46" s="125">
        <v>3</v>
      </c>
      <c r="U46" s="125">
        <v>3</v>
      </c>
      <c r="V46" s="45"/>
      <c r="W46" s="127" t="s">
        <v>142</v>
      </c>
      <c r="X46" s="4"/>
      <c r="Y46" s="128">
        <f t="shared" si="0"/>
        <v>28</v>
      </c>
      <c r="Z46" s="128">
        <f t="shared" si="9"/>
        <v>14</v>
      </c>
      <c r="AA46" s="129">
        <f t="shared" si="2"/>
        <v>0.77777777777777779</v>
      </c>
      <c r="AB46" s="109">
        <f t="shared" si="3"/>
        <v>0</v>
      </c>
    </row>
    <row r="47" spans="1:28" ht="15.75" customHeight="1" x14ac:dyDescent="0.15">
      <c r="A47" s="123">
        <f t="shared" si="6"/>
        <v>43</v>
      </c>
      <c r="B47" s="32">
        <v>3</v>
      </c>
      <c r="C47" s="32">
        <v>2127884</v>
      </c>
      <c r="D47" s="33" t="s">
        <v>96</v>
      </c>
      <c r="E47" s="34" t="s">
        <v>302</v>
      </c>
      <c r="F47" s="34" t="s">
        <v>303</v>
      </c>
      <c r="G47" s="124">
        <v>3</v>
      </c>
      <c r="H47" s="124">
        <v>2</v>
      </c>
      <c r="I47" s="124">
        <v>3</v>
      </c>
      <c r="J47" s="124">
        <v>3</v>
      </c>
      <c r="K47" s="125">
        <v>2</v>
      </c>
      <c r="L47" s="125">
        <v>3</v>
      </c>
      <c r="M47" s="126"/>
      <c r="N47" s="127" t="s">
        <v>142</v>
      </c>
      <c r="O47" s="124"/>
      <c r="P47" s="124">
        <v>3</v>
      </c>
      <c r="Q47" s="124">
        <v>3</v>
      </c>
      <c r="R47" s="124">
        <v>0</v>
      </c>
      <c r="S47" s="125">
        <v>0</v>
      </c>
      <c r="T47" s="125">
        <v>3</v>
      </c>
      <c r="U47" s="125">
        <v>3</v>
      </c>
      <c r="V47" s="45"/>
      <c r="W47" s="127" t="s">
        <v>142</v>
      </c>
      <c r="X47" s="4" t="s">
        <v>237</v>
      </c>
      <c r="Y47" s="128">
        <f t="shared" si="0"/>
        <v>28</v>
      </c>
      <c r="Z47" s="128">
        <f t="shared" si="9"/>
        <v>14</v>
      </c>
      <c r="AA47" s="129">
        <f t="shared" si="2"/>
        <v>0.77777777777777779</v>
      </c>
      <c r="AB47" s="109">
        <f t="shared" si="3"/>
        <v>0</v>
      </c>
    </row>
    <row r="48" spans="1:28" ht="15.75" customHeight="1" x14ac:dyDescent="0.15">
      <c r="A48" s="123">
        <f t="shared" si="6"/>
        <v>44</v>
      </c>
      <c r="B48" s="32">
        <v>5</v>
      </c>
      <c r="C48" s="32">
        <v>1952326</v>
      </c>
      <c r="D48" s="33" t="s">
        <v>98</v>
      </c>
      <c r="E48" s="34" t="s">
        <v>304</v>
      </c>
      <c r="F48" s="34" t="s">
        <v>305</v>
      </c>
      <c r="G48" s="124">
        <v>3</v>
      </c>
      <c r="H48" s="124">
        <v>3</v>
      </c>
      <c r="I48" s="124">
        <v>3</v>
      </c>
      <c r="J48" s="124">
        <v>3</v>
      </c>
      <c r="K48" s="125">
        <v>3</v>
      </c>
      <c r="L48" s="125">
        <v>3</v>
      </c>
      <c r="M48" s="126"/>
      <c r="N48" s="127" t="s">
        <v>142</v>
      </c>
      <c r="O48" s="124"/>
      <c r="P48" s="124">
        <v>3</v>
      </c>
      <c r="Q48" s="124">
        <v>3</v>
      </c>
      <c r="R48" s="124">
        <v>3</v>
      </c>
      <c r="S48" s="125">
        <v>3</v>
      </c>
      <c r="T48" s="125">
        <v>3</v>
      </c>
      <c r="U48" s="125">
        <v>3</v>
      </c>
      <c r="V48" s="45"/>
      <c r="W48" s="127" t="s">
        <v>142</v>
      </c>
      <c r="X48" s="4" t="s">
        <v>237</v>
      </c>
      <c r="Y48" s="128">
        <f t="shared" si="0"/>
        <v>36</v>
      </c>
      <c r="Z48" s="128">
        <f t="shared" si="9"/>
        <v>6</v>
      </c>
      <c r="AA48" s="129">
        <f t="shared" si="2"/>
        <v>1</v>
      </c>
      <c r="AB48" s="109">
        <f t="shared" si="3"/>
        <v>5</v>
      </c>
    </row>
    <row r="49" spans="1:28" ht="15.75" customHeight="1" x14ac:dyDescent="0.15">
      <c r="A49" s="123">
        <f t="shared" si="6"/>
        <v>45</v>
      </c>
      <c r="B49" s="32">
        <v>5</v>
      </c>
      <c r="C49" s="32">
        <v>2002917</v>
      </c>
      <c r="D49" s="33" t="s">
        <v>99</v>
      </c>
      <c r="E49" s="34" t="s">
        <v>306</v>
      </c>
      <c r="F49" s="34" t="s">
        <v>269</v>
      </c>
      <c r="G49" s="124">
        <v>3</v>
      </c>
      <c r="H49" s="124">
        <v>3</v>
      </c>
      <c r="I49" s="124">
        <v>3</v>
      </c>
      <c r="J49" s="124">
        <v>3</v>
      </c>
      <c r="K49" s="125">
        <v>3</v>
      </c>
      <c r="L49" s="125">
        <v>3</v>
      </c>
      <c r="M49" s="126"/>
      <c r="N49" s="127" t="s">
        <v>142</v>
      </c>
      <c r="O49" s="124"/>
      <c r="P49" s="124">
        <v>3</v>
      </c>
      <c r="Q49" s="124">
        <v>3</v>
      </c>
      <c r="R49" s="124">
        <v>3</v>
      </c>
      <c r="S49" s="125">
        <v>3</v>
      </c>
      <c r="T49" s="125">
        <v>3</v>
      </c>
      <c r="U49" s="125">
        <v>3</v>
      </c>
      <c r="V49" s="45"/>
      <c r="W49" s="127" t="s">
        <v>142</v>
      </c>
      <c r="X49" s="4"/>
      <c r="Y49" s="128">
        <f t="shared" si="0"/>
        <v>36</v>
      </c>
      <c r="Z49" s="128">
        <f t="shared" si="9"/>
        <v>6</v>
      </c>
      <c r="AA49" s="129">
        <f t="shared" si="2"/>
        <v>1</v>
      </c>
      <c r="AB49" s="109">
        <f t="shared" si="3"/>
        <v>5</v>
      </c>
    </row>
    <row r="50" spans="1:28" ht="15.75" customHeight="1" x14ac:dyDescent="0.15">
      <c r="A50" s="123">
        <f t="shared" si="6"/>
        <v>46</v>
      </c>
      <c r="B50" s="32">
        <v>5</v>
      </c>
      <c r="C50" s="32">
        <v>2062999</v>
      </c>
      <c r="D50" s="33" t="s">
        <v>100</v>
      </c>
      <c r="E50" s="34" t="s">
        <v>307</v>
      </c>
      <c r="F50" s="34" t="s">
        <v>289</v>
      </c>
      <c r="G50" s="124">
        <v>3</v>
      </c>
      <c r="H50" s="124">
        <v>3</v>
      </c>
      <c r="I50" s="124">
        <v>3</v>
      </c>
      <c r="J50" s="124">
        <v>3</v>
      </c>
      <c r="K50" s="125">
        <v>3</v>
      </c>
      <c r="L50" s="125">
        <v>3</v>
      </c>
      <c r="M50" s="126"/>
      <c r="N50" s="127" t="s">
        <v>142</v>
      </c>
      <c r="O50" s="124"/>
      <c r="P50" s="124">
        <v>3</v>
      </c>
      <c r="Q50" s="124">
        <v>3</v>
      </c>
      <c r="R50" s="124">
        <v>3</v>
      </c>
      <c r="S50" s="125">
        <v>3</v>
      </c>
      <c r="T50" s="125">
        <v>3</v>
      </c>
      <c r="U50" s="125">
        <v>3</v>
      </c>
      <c r="V50" s="45"/>
      <c r="W50" s="127" t="s">
        <v>142</v>
      </c>
      <c r="X50" s="4"/>
      <c r="Y50" s="128">
        <f t="shared" si="0"/>
        <v>36</v>
      </c>
      <c r="Z50" s="128">
        <f t="shared" si="9"/>
        <v>6</v>
      </c>
      <c r="AA50" s="129">
        <f t="shared" si="2"/>
        <v>1</v>
      </c>
      <c r="AB50" s="109">
        <f t="shared" si="3"/>
        <v>5</v>
      </c>
    </row>
    <row r="51" spans="1:28" ht="15.75" customHeight="1" x14ac:dyDescent="0.15">
      <c r="A51" s="4"/>
      <c r="B51" s="4"/>
      <c r="C51" s="4"/>
      <c r="D51" s="2"/>
      <c r="E51" s="7"/>
      <c r="F51" s="4"/>
      <c r="G51" s="4">
        <f t="shared" ref="G51:L51" si="10">COUNTIF(G5:G50,"&gt;0")</f>
        <v>42</v>
      </c>
      <c r="H51" s="4">
        <f t="shared" si="10"/>
        <v>39</v>
      </c>
      <c r="I51" s="4">
        <f t="shared" si="10"/>
        <v>40</v>
      </c>
      <c r="J51" s="4">
        <f t="shared" si="10"/>
        <v>37</v>
      </c>
      <c r="K51" s="4">
        <f t="shared" si="10"/>
        <v>37</v>
      </c>
      <c r="L51" s="4">
        <f t="shared" si="10"/>
        <v>28</v>
      </c>
      <c r="M51" s="4"/>
      <c r="N51" s="4"/>
      <c r="O51" s="4">
        <f t="shared" ref="O51:U51" si="11">COUNTIF(O5:O50,"&gt;0")</f>
        <v>0</v>
      </c>
      <c r="P51" s="4">
        <f t="shared" si="11"/>
        <v>34</v>
      </c>
      <c r="Q51" s="4">
        <f t="shared" si="11"/>
        <v>34</v>
      </c>
      <c r="R51" s="4">
        <f t="shared" si="11"/>
        <v>32</v>
      </c>
      <c r="S51" s="4">
        <f t="shared" si="11"/>
        <v>29</v>
      </c>
      <c r="T51" s="4">
        <f t="shared" si="11"/>
        <v>33</v>
      </c>
      <c r="U51" s="4">
        <f t="shared" si="11"/>
        <v>32</v>
      </c>
      <c r="V51" s="4"/>
      <c r="W51" s="107"/>
      <c r="X51" s="4"/>
      <c r="Y51" s="3"/>
      <c r="Z51" s="3"/>
      <c r="AA51" s="105"/>
      <c r="AB51" s="4"/>
    </row>
    <row r="52" spans="1:28" ht="15.75" customHeight="1" x14ac:dyDescent="0.15">
      <c r="A52" s="4"/>
      <c r="B52" s="4"/>
      <c r="C52" s="4"/>
      <c r="D52" s="2"/>
      <c r="E52" s="7"/>
      <c r="F52" s="4"/>
      <c r="G52" s="4" t="s">
        <v>308</v>
      </c>
      <c r="H52" s="4"/>
      <c r="I52" s="27" t="s">
        <v>309</v>
      </c>
      <c r="J52" s="4"/>
      <c r="K52" s="4"/>
      <c r="L52" s="4"/>
      <c r="M52" s="4"/>
      <c r="N52" s="4"/>
      <c r="O52" s="4"/>
      <c r="P52" s="107"/>
      <c r="Q52" s="4"/>
      <c r="R52" s="4"/>
      <c r="S52" s="108"/>
      <c r="T52" s="108"/>
      <c r="U52" s="4"/>
      <c r="V52" s="4"/>
      <c r="W52" s="107"/>
      <c r="X52" s="4"/>
      <c r="Y52" s="3"/>
      <c r="Z52" s="3"/>
      <c r="AA52" s="105"/>
      <c r="AB52" s="4"/>
    </row>
    <row r="53" spans="1:28" ht="15.75" customHeight="1" x14ac:dyDescent="0.15">
      <c r="A53" s="4"/>
      <c r="B53" s="4"/>
      <c r="C53" s="4"/>
      <c r="D53" s="4"/>
      <c r="E53" s="7"/>
      <c r="F53" s="4"/>
      <c r="G53" s="4"/>
      <c r="H53" s="4"/>
      <c r="I53" s="27"/>
      <c r="J53" s="4"/>
      <c r="K53" s="4"/>
      <c r="L53" s="4"/>
      <c r="M53" s="4"/>
      <c r="N53" s="4"/>
      <c r="O53" s="4"/>
      <c r="P53" s="107"/>
      <c r="Q53" s="4"/>
      <c r="R53" s="4"/>
      <c r="S53" s="108"/>
      <c r="T53" s="108"/>
      <c r="U53" s="4"/>
      <c r="V53" s="4"/>
      <c r="W53" s="107"/>
      <c r="X53" s="4"/>
      <c r="Y53" s="3"/>
      <c r="Z53" s="3"/>
      <c r="AA53" s="105"/>
      <c r="AB53" s="4"/>
    </row>
    <row r="54" spans="1:28" ht="15.75" customHeight="1" x14ac:dyDescent="0.15">
      <c r="A54" s="4"/>
      <c r="B54" s="4"/>
      <c r="C54" s="4"/>
      <c r="D54" s="4"/>
      <c r="E54" s="7"/>
      <c r="F54" s="4"/>
      <c r="G54" s="4"/>
      <c r="H54" s="4"/>
      <c r="I54" s="27"/>
      <c r="J54" s="4"/>
      <c r="K54" s="4"/>
      <c r="L54" s="4"/>
      <c r="M54" s="4"/>
      <c r="N54" s="4"/>
      <c r="O54" s="4"/>
      <c r="P54" s="107"/>
      <c r="Q54" s="4"/>
      <c r="R54" s="4"/>
      <c r="S54" s="108"/>
      <c r="T54" s="108"/>
      <c r="U54" s="4"/>
      <c r="V54" s="4"/>
      <c r="W54" s="107"/>
      <c r="X54" s="4"/>
      <c r="Y54" s="3"/>
      <c r="Z54" s="3"/>
      <c r="AA54" s="105"/>
      <c r="AB54" s="4"/>
    </row>
    <row r="55" spans="1:28" ht="15.75" customHeight="1" x14ac:dyDescent="0.15">
      <c r="A55" s="4"/>
      <c r="B55" s="4"/>
      <c r="C55" s="4"/>
      <c r="D55" s="4"/>
      <c r="E55" s="7"/>
      <c r="F55" s="4"/>
      <c r="G55" s="4"/>
      <c r="H55" s="4"/>
      <c r="I55" s="27"/>
      <c r="J55" s="4"/>
      <c r="K55" s="4"/>
      <c r="L55" s="4"/>
      <c r="M55" s="4"/>
      <c r="N55" s="4"/>
      <c r="O55" s="4"/>
      <c r="P55" s="107"/>
      <c r="Q55" s="4"/>
      <c r="R55" s="4"/>
      <c r="S55" s="108"/>
      <c r="T55" s="108"/>
      <c r="U55" s="4"/>
      <c r="V55" s="4"/>
      <c r="W55" s="107"/>
      <c r="X55" s="4"/>
      <c r="Y55" s="3"/>
      <c r="Z55" s="3"/>
      <c r="AA55" s="105"/>
      <c r="AB55" s="4"/>
    </row>
    <row r="56" spans="1:28" ht="15.75" customHeight="1" x14ac:dyDescent="0.15">
      <c r="A56" s="4"/>
      <c r="B56" s="4"/>
      <c r="C56" s="4"/>
      <c r="D56" s="4"/>
      <c r="E56" s="7"/>
      <c r="F56" s="4"/>
      <c r="G56" s="4"/>
      <c r="H56" s="4"/>
      <c r="I56" s="27"/>
      <c r="J56" s="4"/>
      <c r="K56" s="4"/>
      <c r="L56" s="4"/>
      <c r="M56" s="4"/>
      <c r="N56" s="4"/>
      <c r="O56" s="4"/>
      <c r="P56" s="107"/>
      <c r="Q56" s="4"/>
      <c r="R56" s="4"/>
      <c r="S56" s="108"/>
      <c r="T56" s="108"/>
      <c r="U56" s="4"/>
      <c r="V56" s="4"/>
      <c r="W56" s="107"/>
      <c r="X56" s="4"/>
      <c r="Y56" s="3"/>
      <c r="Z56" s="3"/>
      <c r="AA56" s="105"/>
      <c r="AB56" s="4"/>
    </row>
    <row r="57" spans="1:28" ht="15.75" customHeight="1" x14ac:dyDescent="0.15">
      <c r="A57" s="4"/>
      <c r="B57" s="4"/>
      <c r="C57" s="4"/>
      <c r="D57" s="4"/>
      <c r="E57" s="7"/>
      <c r="F57" s="4"/>
      <c r="G57" s="4"/>
      <c r="H57" s="4"/>
      <c r="I57" s="27"/>
      <c r="J57" s="4"/>
      <c r="K57" s="4"/>
      <c r="L57" s="4"/>
      <c r="M57" s="4"/>
      <c r="N57" s="4"/>
      <c r="O57" s="4"/>
      <c r="P57" s="107"/>
      <c r="Q57" s="4"/>
      <c r="R57" s="4"/>
      <c r="S57" s="108"/>
      <c r="T57" s="108"/>
      <c r="U57" s="4"/>
      <c r="V57" s="4"/>
      <c r="W57" s="107"/>
      <c r="X57" s="4"/>
      <c r="Y57" s="3"/>
      <c r="Z57" s="3"/>
      <c r="AA57" s="105"/>
      <c r="AB57" s="4"/>
    </row>
    <row r="58" spans="1:28" ht="15.75" customHeight="1" x14ac:dyDescent="0.15">
      <c r="A58" s="4"/>
      <c r="B58" s="4"/>
      <c r="C58" s="4"/>
      <c r="D58" s="4"/>
      <c r="E58" s="7"/>
      <c r="F58" s="4"/>
      <c r="G58" s="4"/>
      <c r="H58" s="4"/>
      <c r="I58" s="27"/>
      <c r="J58" s="4"/>
      <c r="K58" s="4"/>
      <c r="L58" s="4"/>
      <c r="M58" s="4"/>
      <c r="N58" s="4"/>
      <c r="O58" s="4"/>
      <c r="P58" s="107"/>
      <c r="Q58" s="4"/>
      <c r="R58" s="4"/>
      <c r="S58" s="108"/>
      <c r="T58" s="108"/>
      <c r="U58" s="4"/>
      <c r="V58" s="4"/>
      <c r="W58" s="107"/>
      <c r="X58" s="4"/>
      <c r="Y58" s="3"/>
      <c r="Z58" s="3"/>
      <c r="AA58" s="105"/>
      <c r="AB58" s="4"/>
    </row>
    <row r="59" spans="1:28" ht="15.75" customHeight="1" x14ac:dyDescent="0.15">
      <c r="A59" s="4"/>
      <c r="B59" s="4"/>
      <c r="C59" s="4"/>
      <c r="D59" s="4"/>
      <c r="E59" s="7"/>
      <c r="F59" s="4"/>
      <c r="G59" s="4"/>
      <c r="H59" s="4"/>
      <c r="I59" s="27"/>
      <c r="J59" s="4"/>
      <c r="K59" s="4"/>
      <c r="L59" s="4"/>
      <c r="M59" s="4"/>
      <c r="N59" s="4"/>
      <c r="O59" s="4"/>
      <c r="P59" s="107"/>
      <c r="Q59" s="4"/>
      <c r="R59" s="4"/>
      <c r="S59" s="108"/>
      <c r="T59" s="108"/>
      <c r="U59" s="4"/>
      <c r="V59" s="4"/>
      <c r="W59" s="107"/>
      <c r="X59" s="4"/>
      <c r="Y59" s="3"/>
      <c r="Z59" s="3"/>
      <c r="AA59" s="105"/>
      <c r="AB59" s="4"/>
    </row>
    <row r="60" spans="1:28" ht="15.75" customHeight="1" x14ac:dyDescent="0.15">
      <c r="A60" s="4"/>
      <c r="B60" s="4"/>
      <c r="C60" s="4"/>
      <c r="D60" s="4"/>
      <c r="E60" s="7"/>
      <c r="F60" s="4"/>
      <c r="G60" s="4"/>
      <c r="H60" s="4"/>
      <c r="I60" s="27"/>
      <c r="J60" s="4"/>
      <c r="K60" s="4"/>
      <c r="L60" s="4"/>
      <c r="M60" s="4"/>
      <c r="N60" s="4"/>
      <c r="O60" s="4"/>
      <c r="P60" s="107"/>
      <c r="Q60" s="4"/>
      <c r="R60" s="4"/>
      <c r="S60" s="108"/>
      <c r="T60" s="108"/>
      <c r="U60" s="4"/>
      <c r="V60" s="4"/>
      <c r="W60" s="107"/>
      <c r="X60" s="4"/>
      <c r="Y60" s="3"/>
      <c r="Z60" s="3"/>
      <c r="AA60" s="105"/>
      <c r="AB60" s="4"/>
    </row>
    <row r="61" spans="1:28" ht="15.75" customHeight="1" x14ac:dyDescent="0.15">
      <c r="A61" s="4"/>
      <c r="B61" s="4"/>
      <c r="C61" s="4"/>
      <c r="D61" s="4"/>
      <c r="E61" s="7"/>
      <c r="F61" s="4"/>
      <c r="G61" s="4"/>
      <c r="H61" s="4"/>
      <c r="I61" s="27"/>
      <c r="J61" s="4"/>
      <c r="K61" s="4"/>
      <c r="L61" s="4"/>
      <c r="M61" s="4"/>
      <c r="N61" s="4"/>
      <c r="O61" s="4"/>
      <c r="P61" s="107"/>
      <c r="Q61" s="4"/>
      <c r="R61" s="4"/>
      <c r="S61" s="108"/>
      <c r="T61" s="108"/>
      <c r="U61" s="4"/>
      <c r="V61" s="4"/>
      <c r="W61" s="107"/>
      <c r="X61" s="4"/>
      <c r="Y61" s="3"/>
      <c r="Z61" s="3"/>
      <c r="AA61" s="105"/>
      <c r="AB61" s="4"/>
    </row>
    <row r="62" spans="1:28" ht="15.75" customHeight="1" x14ac:dyDescent="0.15">
      <c r="A62" s="4"/>
      <c r="B62" s="4"/>
      <c r="C62" s="4"/>
      <c r="D62" s="4"/>
      <c r="E62" s="7"/>
      <c r="F62" s="4"/>
      <c r="G62" s="4"/>
      <c r="H62" s="4"/>
      <c r="I62" s="27"/>
      <c r="J62" s="4"/>
      <c r="K62" s="4"/>
      <c r="L62" s="4"/>
      <c r="M62" s="4"/>
      <c r="N62" s="4"/>
      <c r="O62" s="4"/>
      <c r="P62" s="107"/>
      <c r="Q62" s="4"/>
      <c r="R62" s="4"/>
      <c r="S62" s="108"/>
      <c r="T62" s="108"/>
      <c r="U62" s="4"/>
      <c r="V62" s="4"/>
      <c r="W62" s="107"/>
      <c r="X62" s="4"/>
      <c r="Y62" s="3"/>
      <c r="Z62" s="3"/>
      <c r="AA62" s="105"/>
      <c r="AB62" s="4"/>
    </row>
    <row r="63" spans="1:28" ht="15.75" customHeight="1" x14ac:dyDescent="0.15">
      <c r="A63" s="4"/>
      <c r="B63" s="4"/>
      <c r="C63" s="4"/>
      <c r="D63" s="4"/>
      <c r="E63" s="7"/>
      <c r="F63" s="4"/>
      <c r="G63" s="4"/>
      <c r="H63" s="4"/>
      <c r="I63" s="27"/>
      <c r="J63" s="4"/>
      <c r="K63" s="4"/>
      <c r="L63" s="4"/>
      <c r="M63" s="4"/>
      <c r="N63" s="4"/>
      <c r="O63" s="4"/>
      <c r="P63" s="107"/>
      <c r="Q63" s="4"/>
      <c r="R63" s="4"/>
      <c r="S63" s="108"/>
      <c r="T63" s="108"/>
      <c r="U63" s="4"/>
      <c r="V63" s="4"/>
      <c r="W63" s="107"/>
      <c r="X63" s="4"/>
      <c r="Y63" s="3"/>
      <c r="Z63" s="3"/>
      <c r="AA63" s="105"/>
      <c r="AB63" s="4"/>
    </row>
    <row r="64" spans="1:28" ht="15.75" customHeight="1" x14ac:dyDescent="0.15">
      <c r="A64" s="4"/>
      <c r="B64" s="4"/>
      <c r="C64" s="4"/>
      <c r="D64" s="4"/>
      <c r="E64" s="7"/>
      <c r="F64" s="4"/>
      <c r="G64" s="4"/>
      <c r="H64" s="4"/>
      <c r="I64" s="27"/>
      <c r="J64" s="4"/>
      <c r="K64" s="4"/>
      <c r="L64" s="4"/>
      <c r="M64" s="4"/>
      <c r="N64" s="4"/>
      <c r="O64" s="4"/>
      <c r="P64" s="107"/>
      <c r="Q64" s="4"/>
      <c r="R64" s="4"/>
      <c r="S64" s="108"/>
      <c r="T64" s="108"/>
      <c r="U64" s="4"/>
      <c r="V64" s="4"/>
      <c r="W64" s="107"/>
      <c r="X64" s="4"/>
      <c r="Y64" s="3"/>
      <c r="Z64" s="3"/>
      <c r="AA64" s="105"/>
      <c r="AB64" s="4"/>
    </row>
    <row r="65" spans="1:28" ht="15.75" customHeight="1" x14ac:dyDescent="0.15">
      <c r="A65" s="4"/>
      <c r="B65" s="4"/>
      <c r="C65" s="4"/>
      <c r="D65" s="4"/>
      <c r="E65" s="7"/>
      <c r="F65" s="4"/>
      <c r="G65" s="4"/>
      <c r="H65" s="4"/>
      <c r="I65" s="27"/>
      <c r="J65" s="4"/>
      <c r="K65" s="4"/>
      <c r="L65" s="4"/>
      <c r="M65" s="4"/>
      <c r="N65" s="4"/>
      <c r="O65" s="4"/>
      <c r="P65" s="107"/>
      <c r="Q65" s="4"/>
      <c r="R65" s="4"/>
      <c r="S65" s="108"/>
      <c r="T65" s="108"/>
      <c r="U65" s="4"/>
      <c r="V65" s="4"/>
      <c r="W65" s="107"/>
      <c r="X65" s="4"/>
      <c r="Y65" s="3"/>
      <c r="Z65" s="3"/>
      <c r="AA65" s="105"/>
      <c r="AB65" s="4"/>
    </row>
    <row r="66" spans="1:28" ht="15.75" customHeight="1" x14ac:dyDescent="0.15">
      <c r="A66" s="4"/>
      <c r="B66" s="4"/>
      <c r="C66" s="4"/>
      <c r="D66" s="4"/>
      <c r="E66" s="7"/>
      <c r="F66" s="4"/>
      <c r="G66" s="4"/>
      <c r="H66" s="4"/>
      <c r="I66" s="27"/>
      <c r="J66" s="4"/>
      <c r="K66" s="4"/>
      <c r="L66" s="4"/>
      <c r="M66" s="4"/>
      <c r="N66" s="4"/>
      <c r="O66" s="4"/>
      <c r="P66" s="107"/>
      <c r="Q66" s="4"/>
      <c r="R66" s="4"/>
      <c r="S66" s="108"/>
      <c r="T66" s="108"/>
      <c r="U66" s="4"/>
      <c r="V66" s="4"/>
      <c r="W66" s="107"/>
      <c r="X66" s="4"/>
      <c r="Y66" s="3"/>
      <c r="Z66" s="3"/>
      <c r="AA66" s="105"/>
      <c r="AB66" s="4"/>
    </row>
    <row r="67" spans="1:28" ht="15.75" customHeight="1" x14ac:dyDescent="0.15">
      <c r="A67" s="4"/>
      <c r="B67" s="4"/>
      <c r="C67" s="4"/>
      <c r="D67" s="4"/>
      <c r="E67" s="7"/>
      <c r="F67" s="4"/>
      <c r="G67" s="4"/>
      <c r="H67" s="4"/>
      <c r="I67" s="27"/>
      <c r="J67" s="4"/>
      <c r="K67" s="4"/>
      <c r="L67" s="4"/>
      <c r="M67" s="4"/>
      <c r="N67" s="4"/>
      <c r="O67" s="4"/>
      <c r="P67" s="107"/>
      <c r="Q67" s="4"/>
      <c r="R67" s="4"/>
      <c r="S67" s="108"/>
      <c r="T67" s="108"/>
      <c r="U67" s="4"/>
      <c r="V67" s="4"/>
      <c r="W67" s="107"/>
      <c r="X67" s="4"/>
      <c r="Y67" s="3"/>
      <c r="Z67" s="3"/>
      <c r="AA67" s="105"/>
      <c r="AB67" s="4"/>
    </row>
    <row r="68" spans="1:28" ht="15.75" customHeight="1" x14ac:dyDescent="0.15">
      <c r="A68" s="4"/>
      <c r="B68" s="4"/>
      <c r="C68" s="4"/>
      <c r="D68" s="4"/>
      <c r="E68" s="7"/>
      <c r="F68" s="4"/>
      <c r="G68" s="4"/>
      <c r="H68" s="4"/>
      <c r="I68" s="27"/>
      <c r="J68" s="4"/>
      <c r="K68" s="4"/>
      <c r="L68" s="4"/>
      <c r="M68" s="4"/>
      <c r="N68" s="4"/>
      <c r="O68" s="4"/>
      <c r="P68" s="107"/>
      <c r="Q68" s="4"/>
      <c r="R68" s="4"/>
      <c r="S68" s="108"/>
      <c r="T68" s="108"/>
      <c r="U68" s="4"/>
      <c r="V68" s="4"/>
      <c r="W68" s="107"/>
      <c r="X68" s="4"/>
      <c r="Y68" s="3"/>
      <c r="Z68" s="3"/>
      <c r="AA68" s="105"/>
      <c r="AB68" s="4"/>
    </row>
    <row r="69" spans="1:28" ht="15.75" customHeight="1" x14ac:dyDescent="0.15">
      <c r="A69" s="4"/>
      <c r="B69" s="4"/>
      <c r="C69" s="4"/>
      <c r="D69" s="4"/>
      <c r="E69" s="7"/>
      <c r="F69" s="4"/>
      <c r="G69" s="4"/>
      <c r="H69" s="4"/>
      <c r="I69" s="27"/>
      <c r="J69" s="4"/>
      <c r="K69" s="4"/>
      <c r="L69" s="4"/>
      <c r="M69" s="4"/>
      <c r="N69" s="4"/>
      <c r="O69" s="4"/>
      <c r="P69" s="107"/>
      <c r="Q69" s="4"/>
      <c r="R69" s="4"/>
      <c r="S69" s="108"/>
      <c r="T69" s="108"/>
      <c r="U69" s="4"/>
      <c r="V69" s="4"/>
      <c r="W69" s="107"/>
      <c r="X69" s="4"/>
      <c r="Y69" s="3"/>
      <c r="Z69" s="3"/>
      <c r="AA69" s="105"/>
      <c r="AB69" s="4"/>
    </row>
    <row r="70" spans="1:28" ht="15.75" customHeight="1" x14ac:dyDescent="0.15">
      <c r="A70" s="4"/>
      <c r="B70" s="4"/>
      <c r="C70" s="4"/>
      <c r="D70" s="4"/>
      <c r="E70" s="7"/>
      <c r="F70" s="4"/>
      <c r="G70" s="4"/>
      <c r="H70" s="4"/>
      <c r="I70" s="27"/>
      <c r="J70" s="4"/>
      <c r="K70" s="4"/>
      <c r="L70" s="4"/>
      <c r="M70" s="4"/>
      <c r="N70" s="4"/>
      <c r="O70" s="4"/>
      <c r="P70" s="107"/>
      <c r="Q70" s="4"/>
      <c r="R70" s="4"/>
      <c r="S70" s="108"/>
      <c r="T70" s="108"/>
      <c r="U70" s="4"/>
      <c r="V70" s="4"/>
      <c r="W70" s="107"/>
      <c r="X70" s="4"/>
      <c r="Y70" s="3"/>
      <c r="Z70" s="3"/>
      <c r="AA70" s="105"/>
      <c r="AB70" s="4"/>
    </row>
    <row r="71" spans="1:28" ht="15.75" customHeight="1" x14ac:dyDescent="0.15">
      <c r="A71" s="4"/>
      <c r="B71" s="4"/>
      <c r="C71" s="4"/>
      <c r="D71" s="4"/>
      <c r="E71" s="7"/>
      <c r="F71" s="4"/>
      <c r="G71" s="4"/>
      <c r="H71" s="4"/>
      <c r="I71" s="27"/>
      <c r="J71" s="4"/>
      <c r="K71" s="4"/>
      <c r="L71" s="4"/>
      <c r="M71" s="4"/>
      <c r="N71" s="4"/>
      <c r="O71" s="4"/>
      <c r="P71" s="107"/>
      <c r="Q71" s="4"/>
      <c r="R71" s="4"/>
      <c r="S71" s="108"/>
      <c r="T71" s="108"/>
      <c r="U71" s="4"/>
      <c r="V71" s="4"/>
      <c r="W71" s="107"/>
      <c r="X71" s="4"/>
      <c r="Y71" s="3"/>
      <c r="Z71" s="3"/>
      <c r="AA71" s="105"/>
      <c r="AB71" s="4"/>
    </row>
    <row r="72" spans="1:28" ht="15.75" customHeight="1" x14ac:dyDescent="0.15">
      <c r="A72" s="4"/>
      <c r="B72" s="4"/>
      <c r="C72" s="4"/>
      <c r="D72" s="4"/>
      <c r="E72" s="7"/>
      <c r="F72" s="4"/>
      <c r="G72" s="4"/>
      <c r="H72" s="4"/>
      <c r="I72" s="27"/>
      <c r="J72" s="4"/>
      <c r="K72" s="4"/>
      <c r="L72" s="4"/>
      <c r="M72" s="4"/>
      <c r="N72" s="4"/>
      <c r="O72" s="4"/>
      <c r="P72" s="107"/>
      <c r="Q72" s="4"/>
      <c r="R72" s="4"/>
      <c r="S72" s="108"/>
      <c r="T72" s="108"/>
      <c r="U72" s="4"/>
      <c r="V72" s="4"/>
      <c r="W72" s="107"/>
      <c r="X72" s="4"/>
      <c r="Y72" s="3"/>
      <c r="Z72" s="3"/>
      <c r="AA72" s="105"/>
      <c r="AB72" s="4"/>
    </row>
    <row r="73" spans="1:28" ht="15.75" customHeight="1" x14ac:dyDescent="0.15">
      <c r="A73" s="4"/>
      <c r="B73" s="4"/>
      <c r="C73" s="4"/>
      <c r="D73" s="4"/>
      <c r="E73" s="7"/>
      <c r="F73" s="4"/>
      <c r="G73" s="4"/>
      <c r="H73" s="4"/>
      <c r="I73" s="27"/>
      <c r="J73" s="4"/>
      <c r="K73" s="4"/>
      <c r="L73" s="4"/>
      <c r="M73" s="4"/>
      <c r="N73" s="4"/>
      <c r="O73" s="4"/>
      <c r="P73" s="107"/>
      <c r="Q73" s="4"/>
      <c r="R73" s="4"/>
      <c r="S73" s="108"/>
      <c r="T73" s="108"/>
      <c r="U73" s="4"/>
      <c r="V73" s="4"/>
      <c r="W73" s="107"/>
      <c r="X73" s="4"/>
      <c r="Y73" s="3"/>
      <c r="Z73" s="3"/>
      <c r="AA73" s="105"/>
      <c r="AB73" s="4"/>
    </row>
    <row r="74" spans="1:28" ht="15.75" customHeight="1" x14ac:dyDescent="0.15">
      <c r="A74" s="4"/>
      <c r="B74" s="4"/>
      <c r="C74" s="4"/>
      <c r="D74" s="4"/>
      <c r="E74" s="7"/>
      <c r="F74" s="4"/>
      <c r="G74" s="4"/>
      <c r="H74" s="4"/>
      <c r="I74" s="27"/>
      <c r="J74" s="4"/>
      <c r="K74" s="4"/>
      <c r="L74" s="4"/>
      <c r="M74" s="4"/>
      <c r="N74" s="4"/>
      <c r="O74" s="4"/>
      <c r="P74" s="107"/>
      <c r="Q74" s="4"/>
      <c r="R74" s="4"/>
      <c r="S74" s="108"/>
      <c r="T74" s="108"/>
      <c r="U74" s="4"/>
      <c r="V74" s="4"/>
      <c r="W74" s="107"/>
      <c r="X74" s="4"/>
      <c r="Y74" s="3"/>
      <c r="Z74" s="3"/>
      <c r="AA74" s="105"/>
      <c r="AB74" s="4"/>
    </row>
    <row r="75" spans="1:28" ht="15.75" customHeight="1" x14ac:dyDescent="0.15">
      <c r="A75" s="4"/>
      <c r="B75" s="4"/>
      <c r="C75" s="4"/>
      <c r="D75" s="4"/>
      <c r="E75" s="7"/>
      <c r="F75" s="4"/>
      <c r="G75" s="4"/>
      <c r="H75" s="4"/>
      <c r="I75" s="27"/>
      <c r="J75" s="4"/>
      <c r="K75" s="4"/>
      <c r="L75" s="4"/>
      <c r="M75" s="4"/>
      <c r="N75" s="4"/>
      <c r="O75" s="4"/>
      <c r="P75" s="107"/>
      <c r="Q75" s="4"/>
      <c r="R75" s="4"/>
      <c r="S75" s="108"/>
      <c r="T75" s="108"/>
      <c r="U75" s="4"/>
      <c r="V75" s="4"/>
      <c r="W75" s="107"/>
      <c r="X75" s="4"/>
      <c r="Y75" s="3"/>
      <c r="Z75" s="3"/>
      <c r="AA75" s="105"/>
      <c r="AB75" s="4"/>
    </row>
    <row r="76" spans="1:28" ht="15.75" customHeight="1" x14ac:dyDescent="0.15">
      <c r="A76" s="4"/>
      <c r="B76" s="4"/>
      <c r="C76" s="4"/>
      <c r="D76" s="4"/>
      <c r="E76" s="7"/>
      <c r="F76" s="4"/>
      <c r="G76" s="4"/>
      <c r="H76" s="4"/>
      <c r="I76" s="27"/>
      <c r="J76" s="4"/>
      <c r="K76" s="4"/>
      <c r="L76" s="4"/>
      <c r="M76" s="4"/>
      <c r="N76" s="4"/>
      <c r="O76" s="4"/>
      <c r="P76" s="107"/>
      <c r="Q76" s="4"/>
      <c r="R76" s="4"/>
      <c r="S76" s="108"/>
      <c r="T76" s="108"/>
      <c r="U76" s="4"/>
      <c r="V76" s="4"/>
      <c r="W76" s="107"/>
      <c r="X76" s="4"/>
      <c r="Y76" s="3"/>
      <c r="Z76" s="3"/>
      <c r="AA76" s="105"/>
      <c r="AB76" s="4"/>
    </row>
    <row r="77" spans="1:28" ht="15.75" customHeight="1" x14ac:dyDescent="0.15">
      <c r="A77" s="4"/>
      <c r="B77" s="4"/>
      <c r="C77" s="4"/>
      <c r="D77" s="4"/>
      <c r="E77" s="7"/>
      <c r="F77" s="4"/>
      <c r="G77" s="4"/>
      <c r="H77" s="4"/>
      <c r="I77" s="27"/>
      <c r="J77" s="4"/>
      <c r="K77" s="4"/>
      <c r="L77" s="4"/>
      <c r="M77" s="4"/>
      <c r="N77" s="4"/>
      <c r="O77" s="4"/>
      <c r="P77" s="107"/>
      <c r="Q77" s="4"/>
      <c r="R77" s="4"/>
      <c r="S77" s="108"/>
      <c r="T77" s="108"/>
      <c r="U77" s="4"/>
      <c r="V77" s="4"/>
      <c r="W77" s="107"/>
      <c r="X77" s="4"/>
      <c r="Y77" s="3"/>
      <c r="Z77" s="3"/>
      <c r="AA77" s="105"/>
      <c r="AB77" s="4"/>
    </row>
    <row r="78" spans="1:28" ht="15.75" customHeight="1" x14ac:dyDescent="0.15">
      <c r="A78" s="4"/>
      <c r="B78" s="4"/>
      <c r="C78" s="4"/>
      <c r="D78" s="4"/>
      <c r="E78" s="7"/>
      <c r="F78" s="4"/>
      <c r="G78" s="4"/>
      <c r="H78" s="4"/>
      <c r="I78" s="27"/>
      <c r="J78" s="4"/>
      <c r="K78" s="4"/>
      <c r="L78" s="4"/>
      <c r="M78" s="4"/>
      <c r="N78" s="4"/>
      <c r="O78" s="4"/>
      <c r="P78" s="107"/>
      <c r="Q78" s="4"/>
      <c r="R78" s="4"/>
      <c r="S78" s="108"/>
      <c r="T78" s="108"/>
      <c r="U78" s="4"/>
      <c r="V78" s="4"/>
      <c r="W78" s="107"/>
      <c r="X78" s="4"/>
      <c r="Y78" s="3"/>
      <c r="Z78" s="3"/>
      <c r="AA78" s="105"/>
      <c r="AB78" s="4"/>
    </row>
    <row r="79" spans="1:28" ht="15.75" customHeight="1" x14ac:dyDescent="0.15">
      <c r="A79" s="4"/>
      <c r="B79" s="4"/>
      <c r="C79" s="4"/>
      <c r="D79" s="4"/>
      <c r="E79" s="7"/>
      <c r="F79" s="4"/>
      <c r="G79" s="4"/>
      <c r="H79" s="4"/>
      <c r="I79" s="27"/>
      <c r="J79" s="4"/>
      <c r="K79" s="4"/>
      <c r="L79" s="4"/>
      <c r="M79" s="4"/>
      <c r="N79" s="4"/>
      <c r="O79" s="4"/>
      <c r="P79" s="107"/>
      <c r="Q79" s="4"/>
      <c r="R79" s="4"/>
      <c r="S79" s="108"/>
      <c r="T79" s="108"/>
      <c r="U79" s="4"/>
      <c r="V79" s="4"/>
      <c r="W79" s="107"/>
      <c r="X79" s="4"/>
      <c r="Y79" s="3"/>
      <c r="Z79" s="3"/>
      <c r="AA79" s="105"/>
      <c r="AB79" s="4"/>
    </row>
    <row r="80" spans="1:28" ht="15.75" customHeight="1" x14ac:dyDescent="0.15">
      <c r="A80" s="4"/>
      <c r="B80" s="4"/>
      <c r="C80" s="4"/>
      <c r="D80" s="4"/>
      <c r="E80" s="7"/>
      <c r="F80" s="4"/>
      <c r="G80" s="4"/>
      <c r="H80" s="4"/>
      <c r="I80" s="27"/>
      <c r="J80" s="4"/>
      <c r="K80" s="4"/>
      <c r="L80" s="4"/>
      <c r="M80" s="4"/>
      <c r="N80" s="4"/>
      <c r="O80" s="4"/>
      <c r="P80" s="107"/>
      <c r="Q80" s="4"/>
      <c r="R80" s="4"/>
      <c r="S80" s="108"/>
      <c r="T80" s="108"/>
      <c r="U80" s="4"/>
      <c r="V80" s="4"/>
      <c r="W80" s="107"/>
      <c r="X80" s="4"/>
      <c r="Y80" s="3"/>
      <c r="Z80" s="3"/>
      <c r="AA80" s="105"/>
      <c r="AB80" s="4"/>
    </row>
    <row r="81" spans="1:28" ht="15.75" customHeight="1" x14ac:dyDescent="0.15">
      <c r="A81" s="4"/>
      <c r="B81" s="4"/>
      <c r="C81" s="4"/>
      <c r="D81" s="4"/>
      <c r="E81" s="7"/>
      <c r="F81" s="4"/>
      <c r="G81" s="4"/>
      <c r="H81" s="4"/>
      <c r="I81" s="27"/>
      <c r="J81" s="4"/>
      <c r="K81" s="4"/>
      <c r="L81" s="4"/>
      <c r="M81" s="4"/>
      <c r="N81" s="4"/>
      <c r="O81" s="4"/>
      <c r="P81" s="107"/>
      <c r="Q81" s="4"/>
      <c r="R81" s="4"/>
      <c r="S81" s="108"/>
      <c r="T81" s="108"/>
      <c r="U81" s="4"/>
      <c r="V81" s="4"/>
      <c r="W81" s="107"/>
      <c r="X81" s="4"/>
      <c r="Y81" s="3"/>
      <c r="Z81" s="3"/>
      <c r="AA81" s="105"/>
      <c r="AB81" s="4"/>
    </row>
    <row r="82" spans="1:28" ht="15.75" customHeight="1" x14ac:dyDescent="0.15">
      <c r="A82" s="4"/>
      <c r="B82" s="4"/>
      <c r="C82" s="4"/>
      <c r="D82" s="4"/>
      <c r="E82" s="7"/>
      <c r="F82" s="4"/>
      <c r="G82" s="4"/>
      <c r="H82" s="4"/>
      <c r="I82" s="27"/>
      <c r="J82" s="4"/>
      <c r="K82" s="4"/>
      <c r="L82" s="4"/>
      <c r="M82" s="4"/>
      <c r="N82" s="4"/>
      <c r="O82" s="4"/>
      <c r="P82" s="107"/>
      <c r="Q82" s="4"/>
      <c r="R82" s="4"/>
      <c r="S82" s="108"/>
      <c r="T82" s="108"/>
      <c r="U82" s="4"/>
      <c r="V82" s="4"/>
      <c r="W82" s="107"/>
      <c r="X82" s="4"/>
      <c r="Y82" s="3"/>
      <c r="Z82" s="3"/>
      <c r="AA82" s="105"/>
      <c r="AB82" s="4"/>
    </row>
    <row r="83" spans="1:28" ht="15.75" customHeight="1" x14ac:dyDescent="0.15">
      <c r="A83" s="4"/>
      <c r="B83" s="4"/>
      <c r="C83" s="4"/>
      <c r="D83" s="4"/>
      <c r="E83" s="7"/>
      <c r="F83" s="4"/>
      <c r="G83" s="4"/>
      <c r="H83" s="4"/>
      <c r="I83" s="27"/>
      <c r="J83" s="4"/>
      <c r="K83" s="4"/>
      <c r="L83" s="4"/>
      <c r="M83" s="4"/>
      <c r="N83" s="4"/>
      <c r="O83" s="4"/>
      <c r="P83" s="107"/>
      <c r="Q83" s="4"/>
      <c r="R83" s="4"/>
      <c r="S83" s="108"/>
      <c r="T83" s="108"/>
      <c r="U83" s="4"/>
      <c r="V83" s="4"/>
      <c r="W83" s="107"/>
      <c r="X83" s="4"/>
      <c r="Y83" s="3"/>
      <c r="Z83" s="3"/>
      <c r="AA83" s="105"/>
      <c r="AB83" s="4"/>
    </row>
    <row r="84" spans="1:28" ht="15.75" customHeight="1" x14ac:dyDescent="0.15">
      <c r="A84" s="4"/>
      <c r="B84" s="4"/>
      <c r="C84" s="4"/>
      <c r="D84" s="4"/>
      <c r="E84" s="7"/>
      <c r="F84" s="4"/>
      <c r="G84" s="4"/>
      <c r="H84" s="4"/>
      <c r="I84" s="27"/>
      <c r="J84" s="4"/>
      <c r="K84" s="4"/>
      <c r="L84" s="4"/>
      <c r="M84" s="4"/>
      <c r="N84" s="4"/>
      <c r="O84" s="4"/>
      <c r="P84" s="107"/>
      <c r="Q84" s="4"/>
      <c r="R84" s="4"/>
      <c r="S84" s="108"/>
      <c r="T84" s="108"/>
      <c r="U84" s="4"/>
      <c r="V84" s="4"/>
      <c r="W84" s="107"/>
      <c r="X84" s="4"/>
      <c r="Y84" s="3"/>
      <c r="Z84" s="3"/>
      <c r="AA84" s="105"/>
      <c r="AB84" s="4"/>
    </row>
    <row r="85" spans="1:28" ht="15.75" customHeight="1" x14ac:dyDescent="0.15">
      <c r="A85" s="4"/>
      <c r="B85" s="4"/>
      <c r="C85" s="4"/>
      <c r="D85" s="4"/>
      <c r="E85" s="7"/>
      <c r="F85" s="4"/>
      <c r="G85" s="4"/>
      <c r="H85" s="4"/>
      <c r="I85" s="27"/>
      <c r="J85" s="4"/>
      <c r="K85" s="4"/>
      <c r="L85" s="4"/>
      <c r="M85" s="4"/>
      <c r="N85" s="4"/>
      <c r="O85" s="4"/>
      <c r="P85" s="107"/>
      <c r="Q85" s="4"/>
      <c r="R85" s="4"/>
      <c r="S85" s="108"/>
      <c r="T85" s="108"/>
      <c r="U85" s="4"/>
      <c r="V85" s="4"/>
      <c r="W85" s="107"/>
      <c r="X85" s="4"/>
      <c r="Y85" s="3"/>
      <c r="Z85" s="3"/>
      <c r="AA85" s="105"/>
      <c r="AB85" s="4"/>
    </row>
    <row r="86" spans="1:28" ht="15.75" customHeight="1" x14ac:dyDescent="0.15">
      <c r="A86" s="4"/>
      <c r="B86" s="4"/>
      <c r="C86" s="4"/>
      <c r="D86" s="4"/>
      <c r="E86" s="7"/>
      <c r="F86" s="4"/>
      <c r="G86" s="4"/>
      <c r="H86" s="4"/>
      <c r="I86" s="27"/>
      <c r="J86" s="4"/>
      <c r="K86" s="4"/>
      <c r="L86" s="4"/>
      <c r="M86" s="4"/>
      <c r="N86" s="4"/>
      <c r="O86" s="4"/>
      <c r="P86" s="107"/>
      <c r="Q86" s="4"/>
      <c r="R86" s="4"/>
      <c r="S86" s="108"/>
      <c r="T86" s="108"/>
      <c r="U86" s="4"/>
      <c r="V86" s="4"/>
      <c r="W86" s="107"/>
      <c r="X86" s="4"/>
      <c r="Y86" s="3"/>
      <c r="Z86" s="3"/>
      <c r="AA86" s="105"/>
      <c r="AB86" s="4"/>
    </row>
    <row r="87" spans="1:28" ht="15.75" customHeight="1" x14ac:dyDescent="0.15">
      <c r="A87" s="4"/>
      <c r="B87" s="4"/>
      <c r="C87" s="4"/>
      <c r="D87" s="4"/>
      <c r="E87" s="7"/>
      <c r="F87" s="4"/>
      <c r="G87" s="4"/>
      <c r="H87" s="4"/>
      <c r="I87" s="27"/>
      <c r="J87" s="4"/>
      <c r="K87" s="4"/>
      <c r="L87" s="4"/>
      <c r="M87" s="4"/>
      <c r="N87" s="4"/>
      <c r="O87" s="4"/>
      <c r="P87" s="107"/>
      <c r="Q87" s="4"/>
      <c r="R87" s="4"/>
      <c r="S87" s="108"/>
      <c r="T87" s="108"/>
      <c r="U87" s="4"/>
      <c r="V87" s="4"/>
      <c r="W87" s="107"/>
      <c r="X87" s="4"/>
      <c r="Y87" s="3"/>
      <c r="Z87" s="3"/>
      <c r="AA87" s="105"/>
      <c r="AB87" s="4"/>
    </row>
    <row r="88" spans="1:28" ht="15.75" customHeight="1" x14ac:dyDescent="0.15">
      <c r="A88" s="4"/>
      <c r="B88" s="4"/>
      <c r="C88" s="4"/>
      <c r="D88" s="4"/>
      <c r="E88" s="7"/>
      <c r="F88" s="4"/>
      <c r="G88" s="4"/>
      <c r="H88" s="4"/>
      <c r="I88" s="27"/>
      <c r="J88" s="4"/>
      <c r="K88" s="4"/>
      <c r="L88" s="4"/>
      <c r="M88" s="4"/>
      <c r="N88" s="4"/>
      <c r="O88" s="4"/>
      <c r="P88" s="107"/>
      <c r="Q88" s="4"/>
      <c r="R88" s="4"/>
      <c r="S88" s="108"/>
      <c r="T88" s="108"/>
      <c r="U88" s="4"/>
      <c r="V88" s="4"/>
      <c r="W88" s="107"/>
      <c r="X88" s="4"/>
      <c r="Y88" s="3"/>
      <c r="Z88" s="3"/>
      <c r="AA88" s="105"/>
      <c r="AB88" s="4"/>
    </row>
    <row r="89" spans="1:28" ht="15.75" customHeight="1" x14ac:dyDescent="0.15">
      <c r="A89" s="4"/>
      <c r="B89" s="4"/>
      <c r="C89" s="4"/>
      <c r="D89" s="4"/>
      <c r="E89" s="7"/>
      <c r="F89" s="4"/>
      <c r="G89" s="4"/>
      <c r="H89" s="4"/>
      <c r="I89" s="27"/>
      <c r="J89" s="4"/>
      <c r="K89" s="4"/>
      <c r="L89" s="4"/>
      <c r="M89" s="4"/>
      <c r="N89" s="4"/>
      <c r="O89" s="4"/>
      <c r="P89" s="107"/>
      <c r="Q89" s="4"/>
      <c r="R89" s="4"/>
      <c r="S89" s="108"/>
      <c r="T89" s="108"/>
      <c r="U89" s="4"/>
      <c r="V89" s="4"/>
      <c r="W89" s="107"/>
      <c r="X89" s="4"/>
      <c r="Y89" s="3"/>
      <c r="Z89" s="3"/>
      <c r="AA89" s="105"/>
      <c r="AB89" s="4"/>
    </row>
    <row r="90" spans="1:28" ht="15.75" customHeight="1" x14ac:dyDescent="0.15">
      <c r="A90" s="4"/>
      <c r="B90" s="4"/>
      <c r="C90" s="4"/>
      <c r="D90" s="4"/>
      <c r="E90" s="7"/>
      <c r="F90" s="4"/>
      <c r="G90" s="4"/>
      <c r="H90" s="4"/>
      <c r="I90" s="27"/>
      <c r="J90" s="4"/>
      <c r="K90" s="4"/>
      <c r="L90" s="4"/>
      <c r="M90" s="4"/>
      <c r="N90" s="4"/>
      <c r="O90" s="4"/>
      <c r="P90" s="107"/>
      <c r="Q90" s="4"/>
      <c r="R90" s="4"/>
      <c r="S90" s="108"/>
      <c r="T90" s="108"/>
      <c r="U90" s="4"/>
      <c r="V90" s="4"/>
      <c r="W90" s="107"/>
      <c r="X90" s="4"/>
      <c r="Y90" s="3"/>
      <c r="Z90" s="3"/>
      <c r="AA90" s="105"/>
      <c r="AB90" s="4"/>
    </row>
    <row r="91" spans="1:28" ht="15.75" customHeight="1" x14ac:dyDescent="0.15">
      <c r="A91" s="4"/>
      <c r="B91" s="4"/>
      <c r="C91" s="4"/>
      <c r="D91" s="4"/>
      <c r="E91" s="7"/>
      <c r="F91" s="4"/>
      <c r="G91" s="4"/>
      <c r="H91" s="4"/>
      <c r="I91" s="27"/>
      <c r="J91" s="4"/>
      <c r="K91" s="4"/>
      <c r="L91" s="4"/>
      <c r="M91" s="4"/>
      <c r="N91" s="4"/>
      <c r="O91" s="4"/>
      <c r="P91" s="107"/>
      <c r="Q91" s="4"/>
      <c r="R91" s="4"/>
      <c r="S91" s="108"/>
      <c r="T91" s="108"/>
      <c r="U91" s="4"/>
      <c r="V91" s="4"/>
      <c r="W91" s="107"/>
      <c r="X91" s="4"/>
      <c r="Y91" s="3"/>
      <c r="Z91" s="3"/>
      <c r="AA91" s="105"/>
      <c r="AB91" s="4"/>
    </row>
    <row r="92" spans="1:28" ht="15.75" customHeight="1" x14ac:dyDescent="0.15">
      <c r="A92" s="4"/>
      <c r="B92" s="4"/>
      <c r="C92" s="4"/>
      <c r="D92" s="4"/>
      <c r="E92" s="7"/>
      <c r="F92" s="4"/>
      <c r="G92" s="4"/>
      <c r="H92" s="4"/>
      <c r="I92" s="27"/>
      <c r="J92" s="4"/>
      <c r="K92" s="4"/>
      <c r="L92" s="4"/>
      <c r="M92" s="4"/>
      <c r="N92" s="4"/>
      <c r="O92" s="4"/>
      <c r="P92" s="107"/>
      <c r="Q92" s="4"/>
      <c r="R92" s="4"/>
      <c r="S92" s="108"/>
      <c r="T92" s="108"/>
      <c r="U92" s="4"/>
      <c r="V92" s="4"/>
      <c r="W92" s="107"/>
      <c r="X92" s="4"/>
      <c r="Y92" s="3"/>
      <c r="Z92" s="3"/>
      <c r="AA92" s="105"/>
      <c r="AB92" s="4"/>
    </row>
    <row r="93" spans="1:28" ht="15.75" customHeight="1" x14ac:dyDescent="0.15">
      <c r="A93" s="4"/>
      <c r="B93" s="4"/>
      <c r="C93" s="4"/>
      <c r="D93" s="4"/>
      <c r="E93" s="7"/>
      <c r="F93" s="4"/>
      <c r="G93" s="4"/>
      <c r="H93" s="4"/>
      <c r="I93" s="27"/>
      <c r="J93" s="4"/>
      <c r="K93" s="4"/>
      <c r="L93" s="4"/>
      <c r="M93" s="4"/>
      <c r="N93" s="4"/>
      <c r="O93" s="4"/>
      <c r="P93" s="107"/>
      <c r="Q93" s="4"/>
      <c r="R93" s="4"/>
      <c r="S93" s="108"/>
      <c r="T93" s="108"/>
      <c r="U93" s="4"/>
      <c r="V93" s="4"/>
      <c r="W93" s="107"/>
      <c r="X93" s="4"/>
      <c r="Y93" s="3"/>
      <c r="Z93" s="3"/>
      <c r="AA93" s="105"/>
      <c r="AB93" s="4"/>
    </row>
    <row r="94" spans="1:28" ht="15.75" customHeight="1" x14ac:dyDescent="0.15">
      <c r="A94" s="4"/>
      <c r="B94" s="4"/>
      <c r="C94" s="4"/>
      <c r="D94" s="4"/>
      <c r="E94" s="7"/>
      <c r="F94" s="4"/>
      <c r="G94" s="4"/>
      <c r="H94" s="4"/>
      <c r="I94" s="27"/>
      <c r="J94" s="4"/>
      <c r="K94" s="4"/>
      <c r="L94" s="4"/>
      <c r="M94" s="4"/>
      <c r="N94" s="4"/>
      <c r="O94" s="4"/>
      <c r="P94" s="107"/>
      <c r="Q94" s="4"/>
      <c r="R94" s="4"/>
      <c r="S94" s="108"/>
      <c r="T94" s="108"/>
      <c r="U94" s="4"/>
      <c r="V94" s="4"/>
      <c r="W94" s="107"/>
      <c r="X94" s="4"/>
      <c r="Y94" s="3"/>
      <c r="Z94" s="3"/>
      <c r="AA94" s="105"/>
      <c r="AB94" s="4"/>
    </row>
    <row r="95" spans="1:28" ht="15.75" customHeight="1" x14ac:dyDescent="0.15">
      <c r="A95" s="4"/>
      <c r="B95" s="4"/>
      <c r="C95" s="4"/>
      <c r="D95" s="4"/>
      <c r="E95" s="7"/>
      <c r="F95" s="4"/>
      <c r="G95" s="4"/>
      <c r="H95" s="4"/>
      <c r="I95" s="27"/>
      <c r="J95" s="4"/>
      <c r="K95" s="4"/>
      <c r="L95" s="4"/>
      <c r="M95" s="4"/>
      <c r="N95" s="4"/>
      <c r="O95" s="4"/>
      <c r="P95" s="107"/>
      <c r="Q95" s="4"/>
      <c r="R95" s="4"/>
      <c r="S95" s="108"/>
      <c r="T95" s="108"/>
      <c r="U95" s="4"/>
      <c r="V95" s="4"/>
      <c r="W95" s="107"/>
      <c r="X95" s="4"/>
      <c r="Y95" s="3"/>
      <c r="Z95" s="3"/>
      <c r="AA95" s="105"/>
      <c r="AB95" s="4"/>
    </row>
    <row r="96" spans="1:28" ht="15.75" customHeight="1" x14ac:dyDescent="0.15">
      <c r="A96" s="4"/>
      <c r="B96" s="4"/>
      <c r="C96" s="4"/>
      <c r="D96" s="4"/>
      <c r="E96" s="7"/>
      <c r="F96" s="4"/>
      <c r="G96" s="4"/>
      <c r="H96" s="4"/>
      <c r="I96" s="27"/>
      <c r="J96" s="4"/>
      <c r="K96" s="4"/>
      <c r="L96" s="4"/>
      <c r="M96" s="4"/>
      <c r="N96" s="4"/>
      <c r="O96" s="4"/>
      <c r="P96" s="107"/>
      <c r="Q96" s="4"/>
      <c r="R96" s="4"/>
      <c r="S96" s="108"/>
      <c r="T96" s="108"/>
      <c r="U96" s="4"/>
      <c r="V96" s="4"/>
      <c r="W96" s="107"/>
      <c r="X96" s="4"/>
      <c r="Y96" s="3"/>
      <c r="Z96" s="3"/>
      <c r="AA96" s="105"/>
      <c r="AB96" s="4"/>
    </row>
    <row r="97" spans="1:28" ht="15.75" customHeight="1" x14ac:dyDescent="0.15">
      <c r="A97" s="4"/>
      <c r="B97" s="4"/>
      <c r="C97" s="4"/>
      <c r="D97" s="4"/>
      <c r="E97" s="7"/>
      <c r="F97" s="4"/>
      <c r="G97" s="4"/>
      <c r="H97" s="4"/>
      <c r="I97" s="27"/>
      <c r="J97" s="4"/>
      <c r="K97" s="4"/>
      <c r="L97" s="4"/>
      <c r="M97" s="4"/>
      <c r="N97" s="4"/>
      <c r="O97" s="4"/>
      <c r="P97" s="107"/>
      <c r="Q97" s="4"/>
      <c r="R97" s="4"/>
      <c r="S97" s="108"/>
      <c r="T97" s="108"/>
      <c r="U97" s="4"/>
      <c r="V97" s="4"/>
      <c r="W97" s="107"/>
      <c r="X97" s="4"/>
      <c r="Y97" s="3"/>
      <c r="Z97" s="3"/>
      <c r="AA97" s="105"/>
      <c r="AB97" s="4"/>
    </row>
    <row r="98" spans="1:28" ht="15.75" customHeight="1" x14ac:dyDescent="0.15">
      <c r="A98" s="4"/>
      <c r="B98" s="4"/>
      <c r="C98" s="4"/>
      <c r="D98" s="4"/>
      <c r="E98" s="7"/>
      <c r="F98" s="4"/>
      <c r="G98" s="4"/>
      <c r="H98" s="4"/>
      <c r="I98" s="27"/>
      <c r="J98" s="4"/>
      <c r="K98" s="4"/>
      <c r="L98" s="4"/>
      <c r="M98" s="4"/>
      <c r="N98" s="4"/>
      <c r="O98" s="4"/>
      <c r="P98" s="107"/>
      <c r="Q98" s="4"/>
      <c r="R98" s="4"/>
      <c r="S98" s="108"/>
      <c r="T98" s="108"/>
      <c r="U98" s="4"/>
      <c r="V98" s="4"/>
      <c r="W98" s="107"/>
      <c r="X98" s="4"/>
      <c r="Y98" s="3"/>
      <c r="Z98" s="3"/>
      <c r="AA98" s="105"/>
      <c r="AB98" s="4"/>
    </row>
    <row r="99" spans="1:28" ht="15.75" customHeight="1" x14ac:dyDescent="0.15">
      <c r="A99" s="4"/>
      <c r="B99" s="4"/>
      <c r="C99" s="4"/>
      <c r="D99" s="4"/>
      <c r="E99" s="7"/>
      <c r="F99" s="4"/>
      <c r="G99" s="4"/>
      <c r="H99" s="4"/>
      <c r="I99" s="27"/>
      <c r="J99" s="4"/>
      <c r="K99" s="4"/>
      <c r="L99" s="4"/>
      <c r="M99" s="4"/>
      <c r="N99" s="4"/>
      <c r="O99" s="4"/>
      <c r="P99" s="107"/>
      <c r="Q99" s="4"/>
      <c r="R99" s="4"/>
      <c r="S99" s="108"/>
      <c r="T99" s="108"/>
      <c r="U99" s="4"/>
      <c r="V99" s="4"/>
      <c r="W99" s="107"/>
      <c r="X99" s="4"/>
      <c r="Y99" s="3"/>
      <c r="Z99" s="3"/>
      <c r="AA99" s="105"/>
      <c r="AB99" s="4"/>
    </row>
    <row r="100" spans="1:28" ht="15.75" customHeight="1" x14ac:dyDescent="0.15">
      <c r="A100" s="4"/>
      <c r="B100" s="4"/>
      <c r="C100" s="4"/>
      <c r="D100" s="4"/>
      <c r="E100" s="7"/>
      <c r="F100" s="4"/>
      <c r="G100" s="4"/>
      <c r="H100" s="4"/>
      <c r="I100" s="27"/>
      <c r="J100" s="4"/>
      <c r="K100" s="4"/>
      <c r="L100" s="4"/>
      <c r="M100" s="4"/>
      <c r="N100" s="4"/>
      <c r="O100" s="4"/>
      <c r="P100" s="107"/>
      <c r="Q100" s="4"/>
      <c r="R100" s="4"/>
      <c r="S100" s="108"/>
      <c r="T100" s="108"/>
      <c r="U100" s="4"/>
      <c r="V100" s="4"/>
      <c r="W100" s="107"/>
      <c r="X100" s="4"/>
      <c r="Y100" s="3"/>
      <c r="Z100" s="3"/>
      <c r="AA100" s="105"/>
      <c r="AB100" s="4"/>
    </row>
    <row r="101" spans="1:28" ht="15.75" customHeight="1" x14ac:dyDescent="0.15">
      <c r="A101" s="4"/>
      <c r="B101" s="4"/>
      <c r="C101" s="4"/>
      <c r="D101" s="4"/>
      <c r="E101" s="7"/>
      <c r="F101" s="4"/>
      <c r="G101" s="4"/>
      <c r="H101" s="4"/>
      <c r="I101" s="27"/>
      <c r="J101" s="4"/>
      <c r="K101" s="4"/>
      <c r="L101" s="4"/>
      <c r="M101" s="4"/>
      <c r="N101" s="4"/>
      <c r="O101" s="4"/>
      <c r="P101" s="107"/>
      <c r="Q101" s="4"/>
      <c r="R101" s="4"/>
      <c r="S101" s="108"/>
      <c r="T101" s="108"/>
      <c r="U101" s="4"/>
      <c r="V101" s="4"/>
      <c r="W101" s="107"/>
      <c r="X101" s="4"/>
      <c r="Y101" s="3"/>
      <c r="Z101" s="3"/>
      <c r="AA101" s="105"/>
      <c r="AB101" s="4"/>
    </row>
    <row r="102" spans="1:28" ht="15.75" customHeight="1" x14ac:dyDescent="0.15">
      <c r="A102" s="4"/>
      <c r="B102" s="4"/>
      <c r="C102" s="4"/>
      <c r="D102" s="4"/>
      <c r="E102" s="7"/>
      <c r="F102" s="4"/>
      <c r="G102" s="4"/>
      <c r="H102" s="4"/>
      <c r="I102" s="27"/>
      <c r="J102" s="4"/>
      <c r="K102" s="4"/>
      <c r="L102" s="4"/>
      <c r="M102" s="4"/>
      <c r="N102" s="4"/>
      <c r="O102" s="4"/>
      <c r="P102" s="107"/>
      <c r="Q102" s="4"/>
      <c r="R102" s="4"/>
      <c r="S102" s="108"/>
      <c r="T102" s="108"/>
      <c r="U102" s="4"/>
      <c r="V102" s="4"/>
      <c r="W102" s="107"/>
      <c r="X102" s="4"/>
      <c r="Y102" s="3"/>
      <c r="Z102" s="3"/>
      <c r="AA102" s="105"/>
      <c r="AB102" s="4"/>
    </row>
    <row r="103" spans="1:28" ht="15.75" customHeight="1" x14ac:dyDescent="0.15">
      <c r="A103" s="4"/>
      <c r="B103" s="4"/>
      <c r="C103" s="4"/>
      <c r="D103" s="4"/>
      <c r="E103" s="7"/>
      <c r="F103" s="4"/>
      <c r="G103" s="4"/>
      <c r="H103" s="4"/>
      <c r="I103" s="27"/>
      <c r="J103" s="4"/>
      <c r="K103" s="4"/>
      <c r="L103" s="4"/>
      <c r="M103" s="4"/>
      <c r="N103" s="4"/>
      <c r="O103" s="4"/>
      <c r="P103" s="107"/>
      <c r="Q103" s="4"/>
      <c r="R103" s="4"/>
      <c r="S103" s="108"/>
      <c r="T103" s="108"/>
      <c r="U103" s="4"/>
      <c r="V103" s="4"/>
      <c r="W103" s="107"/>
      <c r="X103" s="4"/>
      <c r="Y103" s="3"/>
      <c r="Z103" s="3"/>
      <c r="AA103" s="105"/>
      <c r="AB103" s="4"/>
    </row>
    <row r="104" spans="1:28" ht="15.75" customHeight="1" x14ac:dyDescent="0.15">
      <c r="A104" s="4"/>
      <c r="B104" s="4"/>
      <c r="C104" s="4"/>
      <c r="D104" s="4"/>
      <c r="E104" s="7"/>
      <c r="F104" s="4"/>
      <c r="G104" s="4"/>
      <c r="H104" s="4"/>
      <c r="I104" s="27"/>
      <c r="J104" s="4"/>
      <c r="K104" s="4"/>
      <c r="L104" s="4"/>
      <c r="M104" s="4"/>
      <c r="N104" s="4"/>
      <c r="O104" s="4"/>
      <c r="P104" s="107"/>
      <c r="Q104" s="4"/>
      <c r="R104" s="4"/>
      <c r="S104" s="108"/>
      <c r="T104" s="108"/>
      <c r="U104" s="4"/>
      <c r="V104" s="4"/>
      <c r="W104" s="107"/>
      <c r="X104" s="4"/>
      <c r="Y104" s="3"/>
      <c r="Z104" s="3"/>
      <c r="AA104" s="105"/>
      <c r="AB104" s="4"/>
    </row>
    <row r="105" spans="1:28" ht="15.75" customHeight="1" x14ac:dyDescent="0.15">
      <c r="A105" s="4"/>
      <c r="B105" s="4"/>
      <c r="C105" s="4"/>
      <c r="D105" s="4"/>
      <c r="E105" s="7"/>
      <c r="F105" s="4"/>
      <c r="G105" s="4"/>
      <c r="H105" s="4"/>
      <c r="I105" s="27"/>
      <c r="J105" s="4"/>
      <c r="K105" s="4"/>
      <c r="L105" s="4"/>
      <c r="M105" s="4"/>
      <c r="N105" s="4"/>
      <c r="O105" s="4"/>
      <c r="P105" s="107"/>
      <c r="Q105" s="4"/>
      <c r="R105" s="4"/>
      <c r="S105" s="108"/>
      <c r="T105" s="108"/>
      <c r="U105" s="4"/>
      <c r="V105" s="4"/>
      <c r="W105" s="107"/>
      <c r="X105" s="4"/>
      <c r="Y105" s="3"/>
      <c r="Z105" s="3"/>
      <c r="AA105" s="105"/>
      <c r="AB105" s="4"/>
    </row>
    <row r="106" spans="1:28" ht="15.75" customHeight="1" x14ac:dyDescent="0.15">
      <c r="A106" s="4"/>
      <c r="B106" s="4"/>
      <c r="C106" s="4"/>
      <c r="D106" s="4"/>
      <c r="E106" s="7"/>
      <c r="F106" s="4"/>
      <c r="G106" s="4"/>
      <c r="H106" s="4"/>
      <c r="I106" s="27"/>
      <c r="J106" s="4"/>
      <c r="K106" s="4"/>
      <c r="L106" s="4"/>
      <c r="M106" s="4"/>
      <c r="N106" s="4"/>
      <c r="O106" s="4"/>
      <c r="P106" s="107"/>
      <c r="Q106" s="4"/>
      <c r="R106" s="4"/>
      <c r="S106" s="108"/>
      <c r="T106" s="108"/>
      <c r="U106" s="4"/>
      <c r="V106" s="4"/>
      <c r="W106" s="107"/>
      <c r="X106" s="4"/>
      <c r="Y106" s="3"/>
      <c r="Z106" s="3"/>
      <c r="AA106" s="105"/>
      <c r="AB106" s="4"/>
    </row>
    <row r="107" spans="1:28" ht="15.75" customHeight="1" x14ac:dyDescent="0.15">
      <c r="A107" s="4"/>
      <c r="B107" s="4"/>
      <c r="C107" s="4"/>
      <c r="D107" s="4"/>
      <c r="E107" s="7"/>
      <c r="F107" s="4"/>
      <c r="G107" s="4"/>
      <c r="H107" s="4"/>
      <c r="I107" s="27"/>
      <c r="J107" s="4"/>
      <c r="K107" s="4"/>
      <c r="L107" s="4"/>
      <c r="M107" s="4"/>
      <c r="N107" s="4"/>
      <c r="O107" s="4"/>
      <c r="P107" s="107"/>
      <c r="Q107" s="4"/>
      <c r="R107" s="4"/>
      <c r="S107" s="108"/>
      <c r="T107" s="108"/>
      <c r="U107" s="4"/>
      <c r="V107" s="4"/>
      <c r="W107" s="107"/>
      <c r="X107" s="4"/>
      <c r="Y107" s="3"/>
      <c r="Z107" s="3"/>
      <c r="AA107" s="105"/>
      <c r="AB107" s="4"/>
    </row>
    <row r="108" spans="1:28" ht="15.75" customHeight="1" x14ac:dyDescent="0.15">
      <c r="A108" s="4"/>
      <c r="B108" s="4"/>
      <c r="C108" s="4"/>
      <c r="D108" s="4"/>
      <c r="E108" s="7"/>
      <c r="F108" s="4"/>
      <c r="G108" s="4"/>
      <c r="H108" s="4"/>
      <c r="I108" s="27"/>
      <c r="J108" s="4"/>
      <c r="K108" s="4"/>
      <c r="L108" s="4"/>
      <c r="M108" s="4"/>
      <c r="N108" s="4"/>
      <c r="O108" s="4"/>
      <c r="P108" s="107"/>
      <c r="Q108" s="4"/>
      <c r="R108" s="4"/>
      <c r="S108" s="108"/>
      <c r="T108" s="108"/>
      <c r="U108" s="4"/>
      <c r="V108" s="4"/>
      <c r="W108" s="107"/>
      <c r="X108" s="4"/>
      <c r="Y108" s="3"/>
      <c r="Z108" s="3"/>
      <c r="AA108" s="105"/>
      <c r="AB108" s="4"/>
    </row>
    <row r="109" spans="1:28" ht="15.75" customHeight="1" x14ac:dyDescent="0.15">
      <c r="A109" s="4"/>
      <c r="B109" s="4"/>
      <c r="C109" s="4"/>
      <c r="D109" s="4"/>
      <c r="E109" s="7"/>
      <c r="F109" s="4"/>
      <c r="G109" s="4"/>
      <c r="H109" s="4"/>
      <c r="I109" s="27"/>
      <c r="J109" s="4"/>
      <c r="K109" s="4"/>
      <c r="L109" s="4"/>
      <c r="M109" s="4"/>
      <c r="N109" s="4"/>
      <c r="O109" s="4"/>
      <c r="P109" s="107"/>
      <c r="Q109" s="4"/>
      <c r="R109" s="4"/>
      <c r="S109" s="108"/>
      <c r="T109" s="108"/>
      <c r="U109" s="4"/>
      <c r="V109" s="4"/>
      <c r="W109" s="107"/>
      <c r="X109" s="4"/>
      <c r="Y109" s="3"/>
      <c r="Z109" s="3"/>
      <c r="AA109" s="105"/>
      <c r="AB109" s="4"/>
    </row>
    <row r="110" spans="1:28" ht="15.75" customHeight="1" x14ac:dyDescent="0.15">
      <c r="A110" s="4"/>
      <c r="B110" s="4"/>
      <c r="C110" s="4"/>
      <c r="D110" s="4"/>
      <c r="E110" s="7"/>
      <c r="F110" s="4"/>
      <c r="G110" s="4"/>
      <c r="H110" s="4"/>
      <c r="I110" s="27"/>
      <c r="J110" s="4"/>
      <c r="K110" s="4"/>
      <c r="L110" s="4"/>
      <c r="M110" s="4"/>
      <c r="N110" s="4"/>
      <c r="O110" s="4"/>
      <c r="P110" s="107"/>
      <c r="Q110" s="4"/>
      <c r="R110" s="4"/>
      <c r="S110" s="108"/>
      <c r="T110" s="108"/>
      <c r="U110" s="4"/>
      <c r="V110" s="4"/>
      <c r="W110" s="107"/>
      <c r="X110" s="4"/>
      <c r="Y110" s="3"/>
      <c r="Z110" s="3"/>
      <c r="AA110" s="105"/>
      <c r="AB110" s="4"/>
    </row>
    <row r="111" spans="1:28" ht="15.75" customHeight="1" x14ac:dyDescent="0.15">
      <c r="A111" s="4"/>
      <c r="B111" s="4"/>
      <c r="C111" s="4"/>
      <c r="D111" s="4"/>
      <c r="E111" s="7"/>
      <c r="F111" s="4"/>
      <c r="G111" s="4"/>
      <c r="H111" s="4"/>
      <c r="I111" s="27"/>
      <c r="J111" s="4"/>
      <c r="K111" s="4"/>
      <c r="L111" s="4"/>
      <c r="M111" s="4"/>
      <c r="N111" s="4"/>
      <c r="O111" s="4"/>
      <c r="P111" s="107"/>
      <c r="Q111" s="4"/>
      <c r="R111" s="4"/>
      <c r="S111" s="108"/>
      <c r="T111" s="108"/>
      <c r="U111" s="4"/>
      <c r="V111" s="4"/>
      <c r="W111" s="107"/>
      <c r="X111" s="4"/>
      <c r="Y111" s="3"/>
      <c r="Z111" s="3"/>
      <c r="AA111" s="105"/>
      <c r="AB111" s="4"/>
    </row>
    <row r="112" spans="1:28" ht="15.75" customHeight="1" x14ac:dyDescent="0.15">
      <c r="A112" s="4"/>
      <c r="B112" s="4"/>
      <c r="C112" s="4"/>
      <c r="D112" s="4"/>
      <c r="E112" s="7"/>
      <c r="F112" s="4"/>
      <c r="G112" s="4"/>
      <c r="H112" s="4"/>
      <c r="I112" s="27"/>
      <c r="J112" s="4"/>
      <c r="K112" s="4"/>
      <c r="L112" s="4"/>
      <c r="M112" s="4"/>
      <c r="N112" s="4"/>
      <c r="O112" s="4"/>
      <c r="P112" s="107"/>
      <c r="Q112" s="4"/>
      <c r="R112" s="4"/>
      <c r="S112" s="108"/>
      <c r="T112" s="108"/>
      <c r="U112" s="4"/>
      <c r="V112" s="4"/>
      <c r="W112" s="107"/>
      <c r="X112" s="4"/>
      <c r="Y112" s="3"/>
      <c r="Z112" s="3"/>
      <c r="AA112" s="105"/>
      <c r="AB112" s="4"/>
    </row>
    <row r="113" spans="1:28" ht="15.75" customHeight="1" x14ac:dyDescent="0.15">
      <c r="A113" s="4"/>
      <c r="B113" s="4"/>
      <c r="C113" s="4"/>
      <c r="D113" s="4"/>
      <c r="E113" s="7"/>
      <c r="F113" s="4"/>
      <c r="G113" s="4"/>
      <c r="H113" s="4"/>
      <c r="I113" s="27"/>
      <c r="J113" s="4"/>
      <c r="K113" s="4"/>
      <c r="L113" s="4"/>
      <c r="M113" s="4"/>
      <c r="N113" s="4"/>
      <c r="O113" s="4"/>
      <c r="P113" s="107"/>
      <c r="Q113" s="4"/>
      <c r="R113" s="4"/>
      <c r="S113" s="108"/>
      <c r="T113" s="108"/>
      <c r="U113" s="4"/>
      <c r="V113" s="4"/>
      <c r="W113" s="107"/>
      <c r="X113" s="4"/>
      <c r="Y113" s="3"/>
      <c r="Z113" s="3"/>
      <c r="AA113" s="105"/>
      <c r="AB113" s="4"/>
    </row>
    <row r="114" spans="1:28" ht="15.75" customHeight="1" x14ac:dyDescent="0.15">
      <c r="A114" s="4"/>
      <c r="B114" s="4"/>
      <c r="C114" s="4"/>
      <c r="D114" s="4"/>
      <c r="E114" s="7"/>
      <c r="F114" s="4"/>
      <c r="G114" s="4"/>
      <c r="H114" s="4"/>
      <c r="I114" s="27"/>
      <c r="J114" s="4"/>
      <c r="K114" s="4"/>
      <c r="L114" s="4"/>
      <c r="M114" s="4"/>
      <c r="N114" s="4"/>
      <c r="O114" s="4"/>
      <c r="P114" s="107"/>
      <c r="Q114" s="4"/>
      <c r="R114" s="4"/>
      <c r="S114" s="108"/>
      <c r="T114" s="108"/>
      <c r="U114" s="4"/>
      <c r="V114" s="4"/>
      <c r="W114" s="107"/>
      <c r="X114" s="4"/>
      <c r="Y114" s="3"/>
      <c r="Z114" s="3"/>
      <c r="AA114" s="105"/>
      <c r="AB114" s="4"/>
    </row>
    <row r="115" spans="1:28" ht="15.75" customHeight="1" x14ac:dyDescent="0.15">
      <c r="A115" s="4"/>
      <c r="B115" s="4"/>
      <c r="C115" s="4"/>
      <c r="D115" s="4"/>
      <c r="E115" s="7"/>
      <c r="F115" s="4"/>
      <c r="G115" s="4"/>
      <c r="H115" s="4"/>
      <c r="I115" s="27"/>
      <c r="J115" s="4"/>
      <c r="K115" s="4"/>
      <c r="L115" s="4"/>
      <c r="M115" s="4"/>
      <c r="N115" s="4"/>
      <c r="O115" s="4"/>
      <c r="P115" s="107"/>
      <c r="Q115" s="4"/>
      <c r="R115" s="4"/>
      <c r="S115" s="108"/>
      <c r="T115" s="108"/>
      <c r="U115" s="4"/>
      <c r="V115" s="4"/>
      <c r="W115" s="107"/>
      <c r="X115" s="4"/>
      <c r="Y115" s="3"/>
      <c r="Z115" s="3"/>
      <c r="AA115" s="105"/>
      <c r="AB115" s="4"/>
    </row>
    <row r="116" spans="1:28" ht="15.75" customHeight="1" x14ac:dyDescent="0.15">
      <c r="A116" s="4"/>
      <c r="B116" s="4"/>
      <c r="C116" s="4"/>
      <c r="D116" s="4"/>
      <c r="E116" s="7"/>
      <c r="F116" s="4"/>
      <c r="G116" s="4"/>
      <c r="H116" s="4"/>
      <c r="I116" s="27"/>
      <c r="J116" s="4"/>
      <c r="K116" s="4"/>
      <c r="L116" s="4"/>
      <c r="M116" s="4"/>
      <c r="N116" s="4"/>
      <c r="O116" s="4"/>
      <c r="P116" s="107"/>
      <c r="Q116" s="4"/>
      <c r="R116" s="4"/>
      <c r="S116" s="108"/>
      <c r="T116" s="108"/>
      <c r="U116" s="4"/>
      <c r="V116" s="4"/>
      <c r="W116" s="107"/>
      <c r="X116" s="4"/>
      <c r="Y116" s="3"/>
      <c r="Z116" s="3"/>
      <c r="AA116" s="105"/>
      <c r="AB116" s="4"/>
    </row>
    <row r="117" spans="1:28" ht="15.75" customHeight="1" x14ac:dyDescent="0.15">
      <c r="A117" s="4"/>
      <c r="B117" s="4"/>
      <c r="C117" s="4"/>
      <c r="D117" s="4"/>
      <c r="E117" s="7"/>
      <c r="F117" s="4"/>
      <c r="G117" s="4"/>
      <c r="H117" s="4"/>
      <c r="I117" s="27"/>
      <c r="J117" s="4"/>
      <c r="K117" s="4"/>
      <c r="L117" s="4"/>
      <c r="M117" s="4"/>
      <c r="N117" s="4"/>
      <c r="O117" s="4"/>
      <c r="P117" s="107"/>
      <c r="Q117" s="4"/>
      <c r="R117" s="4"/>
      <c r="S117" s="108"/>
      <c r="T117" s="108"/>
      <c r="U117" s="4"/>
      <c r="V117" s="4"/>
      <c r="W117" s="107"/>
      <c r="X117" s="4"/>
      <c r="Y117" s="3"/>
      <c r="Z117" s="3"/>
      <c r="AA117" s="105"/>
      <c r="AB117" s="4"/>
    </row>
    <row r="118" spans="1:28" ht="15.75" customHeight="1" x14ac:dyDescent="0.15">
      <c r="E118" s="7"/>
      <c r="I118" s="132"/>
    </row>
    <row r="119" spans="1:28" ht="15.75" customHeight="1" x14ac:dyDescent="0.15">
      <c r="E119" s="7"/>
      <c r="I119" s="132"/>
    </row>
    <row r="120" spans="1:28" ht="15.75" customHeight="1" x14ac:dyDescent="0.15">
      <c r="E120" s="7"/>
      <c r="I120" s="132"/>
    </row>
    <row r="121" spans="1:28" ht="15.75" customHeight="1" x14ac:dyDescent="0.15">
      <c r="E121" s="7"/>
      <c r="I121" s="132"/>
    </row>
    <row r="122" spans="1:28" ht="15.75" customHeight="1" x14ac:dyDescent="0.15">
      <c r="E122" s="7"/>
      <c r="I122" s="132"/>
    </row>
    <row r="123" spans="1:28" ht="15.75" customHeight="1" x14ac:dyDescent="0.15">
      <c r="E123" s="7"/>
      <c r="I123" s="132"/>
    </row>
    <row r="124" spans="1:28" ht="15.75" customHeight="1" x14ac:dyDescent="0.15">
      <c r="E124" s="7"/>
      <c r="I124" s="132"/>
    </row>
    <row r="125" spans="1:28" ht="15.75" customHeight="1" x14ac:dyDescent="0.15">
      <c r="E125" s="7"/>
      <c r="I125" s="132"/>
    </row>
    <row r="126" spans="1:28" ht="15.75" customHeight="1" x14ac:dyDescent="0.15">
      <c r="E126" s="7"/>
      <c r="I126" s="132"/>
    </row>
    <row r="127" spans="1:28" ht="15.75" customHeight="1" x14ac:dyDescent="0.15">
      <c r="E127" s="7"/>
      <c r="I127" s="132"/>
    </row>
    <row r="128" spans="1:28" ht="15.75" customHeight="1" x14ac:dyDescent="0.15">
      <c r="E128" s="7"/>
      <c r="I128" s="132"/>
    </row>
    <row r="129" spans="5:9" ht="15.75" customHeight="1" x14ac:dyDescent="0.15">
      <c r="E129" s="7"/>
      <c r="I129" s="132"/>
    </row>
    <row r="130" spans="5:9" ht="15.75" customHeight="1" x14ac:dyDescent="0.15">
      <c r="E130" s="7"/>
      <c r="I130" s="132"/>
    </row>
    <row r="131" spans="5:9" ht="15.75" customHeight="1" x14ac:dyDescent="0.15">
      <c r="E131" s="7"/>
      <c r="I131" s="132"/>
    </row>
    <row r="132" spans="5:9" ht="15.75" customHeight="1" x14ac:dyDescent="0.15">
      <c r="E132" s="7"/>
      <c r="I132" s="132"/>
    </row>
    <row r="133" spans="5:9" ht="15.75" customHeight="1" x14ac:dyDescent="0.15">
      <c r="E133" s="7"/>
      <c r="I133" s="132"/>
    </row>
    <row r="134" spans="5:9" ht="15.75" customHeight="1" x14ac:dyDescent="0.15">
      <c r="E134" s="7"/>
      <c r="I134" s="132"/>
    </row>
    <row r="135" spans="5:9" ht="15.75" customHeight="1" x14ac:dyDescent="0.15">
      <c r="E135" s="7"/>
      <c r="I135" s="132"/>
    </row>
    <row r="136" spans="5:9" ht="15.75" customHeight="1" x14ac:dyDescent="0.15">
      <c r="E136" s="7"/>
      <c r="I136" s="132"/>
    </row>
    <row r="137" spans="5:9" ht="15.75" customHeight="1" x14ac:dyDescent="0.15">
      <c r="E137" s="7"/>
      <c r="I137" s="132"/>
    </row>
    <row r="138" spans="5:9" ht="15.75" customHeight="1" x14ac:dyDescent="0.15">
      <c r="E138" s="7"/>
      <c r="I138" s="132"/>
    </row>
    <row r="139" spans="5:9" ht="15.75" customHeight="1" x14ac:dyDescent="0.15">
      <c r="E139" s="7"/>
      <c r="I139" s="132"/>
    </row>
    <row r="140" spans="5:9" ht="15.75" customHeight="1" x14ac:dyDescent="0.15">
      <c r="E140" s="7"/>
      <c r="I140" s="132"/>
    </row>
    <row r="141" spans="5:9" ht="15.75" customHeight="1" x14ac:dyDescent="0.15">
      <c r="E141" s="7"/>
      <c r="I141" s="132"/>
    </row>
    <row r="142" spans="5:9" ht="15.75" customHeight="1" x14ac:dyDescent="0.15">
      <c r="E142" s="7"/>
      <c r="I142" s="132"/>
    </row>
    <row r="143" spans="5:9" ht="15.75" customHeight="1" x14ac:dyDescent="0.15">
      <c r="E143" s="7"/>
      <c r="I143" s="132"/>
    </row>
    <row r="144" spans="5:9" ht="15.75" customHeight="1" x14ac:dyDescent="0.15">
      <c r="E144" s="7"/>
      <c r="I144" s="132"/>
    </row>
    <row r="145" spans="5:9" ht="15.75" customHeight="1" x14ac:dyDescent="0.15">
      <c r="E145" s="7"/>
      <c r="I145" s="132"/>
    </row>
    <row r="146" spans="5:9" ht="15.75" customHeight="1" x14ac:dyDescent="0.15">
      <c r="E146" s="7"/>
      <c r="I146" s="132"/>
    </row>
    <row r="147" spans="5:9" ht="15.75" customHeight="1" x14ac:dyDescent="0.15">
      <c r="E147" s="7"/>
      <c r="I147" s="132"/>
    </row>
    <row r="148" spans="5:9" ht="15.75" customHeight="1" x14ac:dyDescent="0.15">
      <c r="E148" s="7"/>
      <c r="I148" s="132"/>
    </row>
    <row r="149" spans="5:9" ht="15.75" customHeight="1" x14ac:dyDescent="0.15">
      <c r="E149" s="7"/>
      <c r="I149" s="132"/>
    </row>
    <row r="150" spans="5:9" ht="15.75" customHeight="1" x14ac:dyDescent="0.15">
      <c r="E150" s="7"/>
      <c r="I150" s="132"/>
    </row>
    <row r="151" spans="5:9" ht="15.75" customHeight="1" x14ac:dyDescent="0.15">
      <c r="E151" s="7"/>
      <c r="I151" s="132"/>
    </row>
    <row r="152" spans="5:9" ht="15.75" customHeight="1" x14ac:dyDescent="0.15">
      <c r="E152" s="7"/>
      <c r="I152" s="132"/>
    </row>
    <row r="153" spans="5:9" ht="15.75" customHeight="1" x14ac:dyDescent="0.15">
      <c r="E153" s="7"/>
      <c r="I153" s="132"/>
    </row>
    <row r="154" spans="5:9" ht="15.75" customHeight="1" x14ac:dyDescent="0.15">
      <c r="E154" s="7"/>
      <c r="I154" s="132"/>
    </row>
    <row r="155" spans="5:9" ht="15.75" customHeight="1" x14ac:dyDescent="0.15">
      <c r="E155" s="7"/>
      <c r="I155" s="132"/>
    </row>
    <row r="156" spans="5:9" ht="15.75" customHeight="1" x14ac:dyDescent="0.15">
      <c r="E156" s="7"/>
      <c r="I156" s="132"/>
    </row>
    <row r="157" spans="5:9" ht="15.75" customHeight="1" x14ac:dyDescent="0.15">
      <c r="E157" s="7"/>
      <c r="I157" s="132"/>
    </row>
    <row r="158" spans="5:9" ht="15.75" customHeight="1" x14ac:dyDescent="0.15">
      <c r="E158" s="7"/>
      <c r="I158" s="132"/>
    </row>
    <row r="159" spans="5:9" ht="15.75" customHeight="1" x14ac:dyDescent="0.15">
      <c r="E159" s="7"/>
      <c r="I159" s="132"/>
    </row>
    <row r="160" spans="5:9" ht="15.75" customHeight="1" x14ac:dyDescent="0.15">
      <c r="E160" s="7"/>
      <c r="I160" s="132"/>
    </row>
    <row r="161" spans="5:9" ht="15.75" customHeight="1" x14ac:dyDescent="0.15">
      <c r="E161" s="7"/>
      <c r="I161" s="132"/>
    </row>
    <row r="162" spans="5:9" ht="15.75" customHeight="1" x14ac:dyDescent="0.15">
      <c r="E162" s="7"/>
      <c r="I162" s="132"/>
    </row>
    <row r="163" spans="5:9" ht="15.75" customHeight="1" x14ac:dyDescent="0.15">
      <c r="E163" s="7"/>
      <c r="I163" s="132"/>
    </row>
    <row r="164" spans="5:9" ht="15.75" customHeight="1" x14ac:dyDescent="0.15">
      <c r="E164" s="7"/>
      <c r="I164" s="132"/>
    </row>
    <row r="165" spans="5:9" ht="15.75" customHeight="1" x14ac:dyDescent="0.15">
      <c r="E165" s="7"/>
      <c r="I165" s="132"/>
    </row>
    <row r="166" spans="5:9" ht="15.75" customHeight="1" x14ac:dyDescent="0.15">
      <c r="E166" s="7"/>
      <c r="I166" s="132"/>
    </row>
    <row r="167" spans="5:9" ht="15.75" customHeight="1" x14ac:dyDescent="0.15">
      <c r="E167" s="7"/>
      <c r="I167" s="132"/>
    </row>
    <row r="168" spans="5:9" ht="15.75" customHeight="1" x14ac:dyDescent="0.15">
      <c r="E168" s="7"/>
      <c r="I168" s="132"/>
    </row>
    <row r="169" spans="5:9" ht="15.75" customHeight="1" x14ac:dyDescent="0.15">
      <c r="E169" s="7"/>
      <c r="I169" s="132"/>
    </row>
    <row r="170" spans="5:9" ht="15.75" customHeight="1" x14ac:dyDescent="0.15">
      <c r="E170" s="7"/>
      <c r="I170" s="132"/>
    </row>
    <row r="171" spans="5:9" ht="15.75" customHeight="1" x14ac:dyDescent="0.15">
      <c r="E171" s="7"/>
      <c r="I171" s="132"/>
    </row>
    <row r="172" spans="5:9" ht="15.75" customHeight="1" x14ac:dyDescent="0.15">
      <c r="E172" s="7"/>
      <c r="I172" s="132"/>
    </row>
    <row r="173" spans="5:9" ht="15.75" customHeight="1" x14ac:dyDescent="0.15">
      <c r="E173" s="7"/>
      <c r="I173" s="132"/>
    </row>
    <row r="174" spans="5:9" ht="15.75" customHeight="1" x14ac:dyDescent="0.15">
      <c r="E174" s="7"/>
      <c r="I174" s="132"/>
    </row>
    <row r="175" spans="5:9" ht="15.75" customHeight="1" x14ac:dyDescent="0.15">
      <c r="E175" s="7"/>
      <c r="I175" s="132"/>
    </row>
    <row r="176" spans="5:9" ht="15.75" customHeight="1" x14ac:dyDescent="0.15">
      <c r="E176" s="7"/>
      <c r="I176" s="132"/>
    </row>
    <row r="177" spans="5:9" ht="15.75" customHeight="1" x14ac:dyDescent="0.15">
      <c r="E177" s="7"/>
      <c r="I177" s="132"/>
    </row>
    <row r="178" spans="5:9" ht="15.75" customHeight="1" x14ac:dyDescent="0.15">
      <c r="E178" s="7"/>
      <c r="I178" s="132"/>
    </row>
    <row r="179" spans="5:9" ht="15.75" customHeight="1" x14ac:dyDescent="0.15">
      <c r="E179" s="7"/>
      <c r="I179" s="132"/>
    </row>
    <row r="180" spans="5:9" ht="15.75" customHeight="1" x14ac:dyDescent="0.15">
      <c r="E180" s="7"/>
      <c r="I180" s="132"/>
    </row>
    <row r="181" spans="5:9" ht="15.75" customHeight="1" x14ac:dyDescent="0.15">
      <c r="E181" s="7"/>
      <c r="I181" s="132"/>
    </row>
    <row r="182" spans="5:9" ht="15.75" customHeight="1" x14ac:dyDescent="0.15">
      <c r="E182" s="7"/>
      <c r="I182" s="132"/>
    </row>
    <row r="183" spans="5:9" ht="15.75" customHeight="1" x14ac:dyDescent="0.15">
      <c r="E183" s="7"/>
      <c r="I183" s="132"/>
    </row>
    <row r="184" spans="5:9" ht="15.75" customHeight="1" x14ac:dyDescent="0.15">
      <c r="E184" s="7"/>
      <c r="I184" s="132"/>
    </row>
    <row r="185" spans="5:9" ht="15.75" customHeight="1" x14ac:dyDescent="0.15">
      <c r="E185" s="7"/>
      <c r="I185" s="132"/>
    </row>
    <row r="186" spans="5:9" ht="15.75" customHeight="1" x14ac:dyDescent="0.15">
      <c r="E186" s="7"/>
      <c r="I186" s="132"/>
    </row>
    <row r="187" spans="5:9" ht="15.75" customHeight="1" x14ac:dyDescent="0.15">
      <c r="E187" s="7"/>
      <c r="I187" s="132"/>
    </row>
    <row r="188" spans="5:9" ht="15.75" customHeight="1" x14ac:dyDescent="0.15">
      <c r="E188" s="7"/>
      <c r="I188" s="132"/>
    </row>
    <row r="189" spans="5:9" ht="15.75" customHeight="1" x14ac:dyDescent="0.15">
      <c r="E189" s="7"/>
      <c r="I189" s="132"/>
    </row>
    <row r="190" spans="5:9" ht="15.75" customHeight="1" x14ac:dyDescent="0.15">
      <c r="E190" s="7"/>
      <c r="I190" s="132"/>
    </row>
    <row r="191" spans="5:9" ht="15.75" customHeight="1" x14ac:dyDescent="0.15">
      <c r="E191" s="7"/>
      <c r="I191" s="132"/>
    </row>
    <row r="192" spans="5:9" ht="15.75" customHeight="1" x14ac:dyDescent="0.15">
      <c r="E192" s="7"/>
      <c r="I192" s="132"/>
    </row>
    <row r="193" spans="5:9" ht="15.75" customHeight="1" x14ac:dyDescent="0.15">
      <c r="E193" s="7"/>
      <c r="I193" s="132"/>
    </row>
    <row r="194" spans="5:9" ht="15.75" customHeight="1" x14ac:dyDescent="0.15">
      <c r="E194" s="7"/>
      <c r="I194" s="132"/>
    </row>
    <row r="195" spans="5:9" ht="15.75" customHeight="1" x14ac:dyDescent="0.15">
      <c r="E195" s="7"/>
      <c r="I195" s="132"/>
    </row>
    <row r="196" spans="5:9" ht="15.75" customHeight="1" x14ac:dyDescent="0.15">
      <c r="E196" s="7"/>
      <c r="I196" s="132"/>
    </row>
    <row r="197" spans="5:9" ht="15.75" customHeight="1" x14ac:dyDescent="0.15">
      <c r="E197" s="7"/>
      <c r="I197" s="132"/>
    </row>
    <row r="198" spans="5:9" ht="15.75" customHeight="1" x14ac:dyDescent="0.15">
      <c r="E198" s="7"/>
      <c r="I198" s="132"/>
    </row>
    <row r="199" spans="5:9" ht="15.75" customHeight="1" x14ac:dyDescent="0.15">
      <c r="E199" s="7"/>
      <c r="I199" s="132"/>
    </row>
    <row r="200" spans="5:9" ht="15.75" customHeight="1" x14ac:dyDescent="0.15">
      <c r="E200" s="7"/>
      <c r="I200" s="132"/>
    </row>
    <row r="201" spans="5:9" ht="15.75" customHeight="1" x14ac:dyDescent="0.15">
      <c r="E201" s="7"/>
      <c r="I201" s="132"/>
    </row>
    <row r="202" spans="5:9" ht="15.75" customHeight="1" x14ac:dyDescent="0.15">
      <c r="E202" s="7"/>
      <c r="I202" s="132"/>
    </row>
    <row r="203" spans="5:9" ht="15.75" customHeight="1" x14ac:dyDescent="0.15">
      <c r="E203" s="7"/>
      <c r="I203" s="132"/>
    </row>
    <row r="204" spans="5:9" ht="15.75" customHeight="1" x14ac:dyDescent="0.15">
      <c r="E204" s="7"/>
      <c r="I204" s="132"/>
    </row>
    <row r="205" spans="5:9" ht="15.75" customHeight="1" x14ac:dyDescent="0.15">
      <c r="E205" s="7"/>
      <c r="I205" s="132"/>
    </row>
    <row r="206" spans="5:9" ht="15.75" customHeight="1" x14ac:dyDescent="0.15">
      <c r="E206" s="7"/>
      <c r="I206" s="132"/>
    </row>
    <row r="207" spans="5:9" ht="15.75" customHeight="1" x14ac:dyDescent="0.15">
      <c r="E207" s="7"/>
      <c r="I207" s="132"/>
    </row>
    <row r="208" spans="5:9" ht="15.75" customHeight="1" x14ac:dyDescent="0.15">
      <c r="E208" s="7"/>
      <c r="I208" s="132"/>
    </row>
    <row r="209" spans="5:9" ht="15.75" customHeight="1" x14ac:dyDescent="0.15">
      <c r="E209" s="7"/>
      <c r="I209" s="132"/>
    </row>
    <row r="210" spans="5:9" ht="15.75" customHeight="1" x14ac:dyDescent="0.15">
      <c r="E210" s="7"/>
      <c r="I210" s="132"/>
    </row>
    <row r="211" spans="5:9" ht="15.75" customHeight="1" x14ac:dyDescent="0.15">
      <c r="E211" s="7"/>
      <c r="I211" s="132"/>
    </row>
    <row r="212" spans="5:9" ht="15.75" customHeight="1" x14ac:dyDescent="0.15">
      <c r="E212" s="7"/>
      <c r="I212" s="132"/>
    </row>
    <row r="213" spans="5:9" ht="15.75" customHeight="1" x14ac:dyDescent="0.15">
      <c r="E213" s="7"/>
      <c r="I213" s="132"/>
    </row>
    <row r="214" spans="5:9" ht="15.75" customHeight="1" x14ac:dyDescent="0.15">
      <c r="E214" s="7"/>
      <c r="I214" s="132"/>
    </row>
    <row r="215" spans="5:9" ht="15.75" customHeight="1" x14ac:dyDescent="0.15">
      <c r="E215" s="7"/>
      <c r="I215" s="132"/>
    </row>
    <row r="216" spans="5:9" ht="15.75" customHeight="1" x14ac:dyDescent="0.15">
      <c r="E216" s="7"/>
      <c r="I216" s="132"/>
    </row>
    <row r="217" spans="5:9" ht="15.75" customHeight="1" x14ac:dyDescent="0.15">
      <c r="E217" s="7"/>
      <c r="I217" s="132"/>
    </row>
    <row r="218" spans="5:9" ht="15.75" customHeight="1" x14ac:dyDescent="0.15">
      <c r="E218" s="7"/>
      <c r="I218" s="132"/>
    </row>
    <row r="219" spans="5:9" ht="15.75" customHeight="1" x14ac:dyDescent="0.15">
      <c r="E219" s="7"/>
      <c r="I219" s="132"/>
    </row>
    <row r="220" spans="5:9" ht="15.75" customHeight="1" x14ac:dyDescent="0.15">
      <c r="E220" s="7"/>
      <c r="I220" s="132"/>
    </row>
    <row r="221" spans="5:9" ht="15.75" customHeight="1" x14ac:dyDescent="0.15">
      <c r="E221" s="7"/>
      <c r="I221" s="132"/>
    </row>
    <row r="222" spans="5:9" ht="15.75" customHeight="1" x14ac:dyDescent="0.15">
      <c r="E222" s="7"/>
      <c r="I222" s="132"/>
    </row>
    <row r="223" spans="5:9" ht="15.75" customHeight="1" x14ac:dyDescent="0.15">
      <c r="E223" s="7"/>
      <c r="I223" s="132"/>
    </row>
    <row r="224" spans="5:9" ht="15.75" customHeight="1" x14ac:dyDescent="0.15">
      <c r="E224" s="7"/>
      <c r="I224" s="132"/>
    </row>
    <row r="225" spans="5:9" ht="15.75" customHeight="1" x14ac:dyDescent="0.15">
      <c r="E225" s="7"/>
      <c r="I225" s="132"/>
    </row>
    <row r="226" spans="5:9" ht="15.75" customHeight="1" x14ac:dyDescent="0.15">
      <c r="E226" s="7"/>
      <c r="I226" s="132"/>
    </row>
    <row r="227" spans="5:9" ht="15.75" customHeight="1" x14ac:dyDescent="0.15">
      <c r="E227" s="7"/>
      <c r="I227" s="132"/>
    </row>
    <row r="228" spans="5:9" ht="15.75" customHeight="1" x14ac:dyDescent="0.15">
      <c r="E228" s="7"/>
      <c r="I228" s="132"/>
    </row>
    <row r="229" spans="5:9" ht="15.75" customHeight="1" x14ac:dyDescent="0.15">
      <c r="E229" s="7"/>
      <c r="I229" s="132"/>
    </row>
    <row r="230" spans="5:9" ht="15.75" customHeight="1" x14ac:dyDescent="0.15">
      <c r="E230" s="7"/>
      <c r="I230" s="132"/>
    </row>
    <row r="231" spans="5:9" ht="15.75" customHeight="1" x14ac:dyDescent="0.15">
      <c r="E231" s="7"/>
      <c r="I231" s="132"/>
    </row>
    <row r="232" spans="5:9" ht="15.75" customHeight="1" x14ac:dyDescent="0.15">
      <c r="E232" s="7"/>
      <c r="I232" s="132"/>
    </row>
    <row r="233" spans="5:9" ht="15.75" customHeight="1" x14ac:dyDescent="0.15">
      <c r="E233" s="7"/>
      <c r="I233" s="132"/>
    </row>
    <row r="234" spans="5:9" ht="15.75" customHeight="1" x14ac:dyDescent="0.15">
      <c r="E234" s="7"/>
      <c r="I234" s="132"/>
    </row>
    <row r="235" spans="5:9" ht="15.75" customHeight="1" x14ac:dyDescent="0.15">
      <c r="E235" s="7"/>
      <c r="I235" s="132"/>
    </row>
    <row r="236" spans="5:9" ht="15.75" customHeight="1" x14ac:dyDescent="0.15">
      <c r="E236" s="7"/>
      <c r="I236" s="132"/>
    </row>
    <row r="237" spans="5:9" ht="15.75" customHeight="1" x14ac:dyDescent="0.15">
      <c r="E237" s="7"/>
      <c r="I237" s="132"/>
    </row>
    <row r="238" spans="5:9" ht="15.75" customHeight="1" x14ac:dyDescent="0.15">
      <c r="E238" s="7"/>
      <c r="I238" s="132"/>
    </row>
    <row r="239" spans="5:9" ht="15.75" customHeight="1" x14ac:dyDescent="0.15">
      <c r="E239" s="7"/>
      <c r="I239" s="132"/>
    </row>
    <row r="240" spans="5:9" ht="15.75" customHeight="1" x14ac:dyDescent="0.15">
      <c r="E240" s="7"/>
      <c r="I240" s="132"/>
    </row>
    <row r="241" spans="5:9" ht="15.75" customHeight="1" x14ac:dyDescent="0.15">
      <c r="E241" s="7"/>
      <c r="I241" s="132"/>
    </row>
    <row r="242" spans="5:9" ht="15.75" customHeight="1" x14ac:dyDescent="0.15">
      <c r="E242" s="7"/>
      <c r="I242" s="132"/>
    </row>
    <row r="243" spans="5:9" ht="15.75" customHeight="1" x14ac:dyDescent="0.15">
      <c r="E243" s="7"/>
      <c r="I243" s="132"/>
    </row>
    <row r="244" spans="5:9" ht="15.75" customHeight="1" x14ac:dyDescent="0.15">
      <c r="E244" s="7"/>
      <c r="I244" s="132"/>
    </row>
    <row r="245" spans="5:9" ht="15.75" customHeight="1" x14ac:dyDescent="0.15">
      <c r="E245" s="7"/>
      <c r="I245" s="132"/>
    </row>
    <row r="246" spans="5:9" ht="15.75" customHeight="1" x14ac:dyDescent="0.15">
      <c r="E246" s="7"/>
      <c r="I246" s="132"/>
    </row>
    <row r="247" spans="5:9" ht="15.75" customHeight="1" x14ac:dyDescent="0.15">
      <c r="E247" s="7"/>
      <c r="I247" s="132"/>
    </row>
    <row r="248" spans="5:9" ht="15.75" customHeight="1" x14ac:dyDescent="0.15">
      <c r="E248" s="7"/>
      <c r="I248" s="132"/>
    </row>
    <row r="249" spans="5:9" ht="15.75" customHeight="1" x14ac:dyDescent="0.15">
      <c r="E249" s="7"/>
      <c r="I249" s="132"/>
    </row>
    <row r="250" spans="5:9" ht="15.75" customHeight="1" x14ac:dyDescent="0.15">
      <c r="E250" s="7"/>
      <c r="I250" s="132"/>
    </row>
    <row r="251" spans="5:9" ht="15.75" customHeight="1" x14ac:dyDescent="0.15">
      <c r="E251" s="7"/>
      <c r="I251" s="132"/>
    </row>
    <row r="252" spans="5:9" ht="15.75" customHeight="1" x14ac:dyDescent="0.15">
      <c r="E252" s="7"/>
      <c r="I252" s="132"/>
    </row>
    <row r="253" spans="5:9" ht="15.75" customHeight="1" x14ac:dyDescent="0.15">
      <c r="E253" s="7"/>
      <c r="I253" s="132"/>
    </row>
    <row r="254" spans="5:9" ht="15.75" customHeight="1" x14ac:dyDescent="0.15">
      <c r="E254" s="7"/>
      <c r="I254" s="132"/>
    </row>
    <row r="255" spans="5:9" ht="15.75" customHeight="1" x14ac:dyDescent="0.15">
      <c r="E255" s="7"/>
      <c r="I255" s="132"/>
    </row>
    <row r="256" spans="5:9" ht="15.75" customHeight="1" x14ac:dyDescent="0.15">
      <c r="E256" s="7"/>
      <c r="I256" s="132"/>
    </row>
    <row r="257" spans="5:9" ht="15.75" customHeight="1" x14ac:dyDescent="0.15">
      <c r="E257" s="7"/>
      <c r="I257" s="132"/>
    </row>
    <row r="258" spans="5:9" ht="15.75" customHeight="1" x14ac:dyDescent="0.15">
      <c r="E258" s="7"/>
      <c r="I258" s="132"/>
    </row>
    <row r="259" spans="5:9" ht="15.75" customHeight="1" x14ac:dyDescent="0.15">
      <c r="E259" s="7"/>
      <c r="I259" s="132"/>
    </row>
    <row r="260" spans="5:9" ht="15.75" customHeight="1" x14ac:dyDescent="0.15">
      <c r="E260" s="7"/>
      <c r="I260" s="132"/>
    </row>
    <row r="261" spans="5:9" ht="15.75" customHeight="1" x14ac:dyDescent="0.15">
      <c r="E261" s="7"/>
      <c r="I261" s="132"/>
    </row>
    <row r="262" spans="5:9" ht="15.75" customHeight="1" x14ac:dyDescent="0.15">
      <c r="E262" s="7"/>
      <c r="I262" s="132"/>
    </row>
    <row r="263" spans="5:9" ht="15.75" customHeight="1" x14ac:dyDescent="0.15">
      <c r="E263" s="7"/>
      <c r="I263" s="132"/>
    </row>
    <row r="264" spans="5:9" ht="15.75" customHeight="1" x14ac:dyDescent="0.15">
      <c r="E264" s="7"/>
      <c r="I264" s="132"/>
    </row>
    <row r="265" spans="5:9" ht="15.75" customHeight="1" x14ac:dyDescent="0.15">
      <c r="E265" s="7"/>
      <c r="I265" s="132"/>
    </row>
    <row r="266" spans="5:9" ht="15.75" customHeight="1" x14ac:dyDescent="0.15">
      <c r="E266" s="7"/>
      <c r="I266" s="132"/>
    </row>
    <row r="267" spans="5:9" ht="15.75" customHeight="1" x14ac:dyDescent="0.15">
      <c r="E267" s="7"/>
      <c r="I267" s="132"/>
    </row>
    <row r="268" spans="5:9" ht="15.75" customHeight="1" x14ac:dyDescent="0.15">
      <c r="E268" s="7"/>
      <c r="I268" s="132"/>
    </row>
    <row r="269" spans="5:9" ht="15.75" customHeight="1" x14ac:dyDescent="0.15">
      <c r="E269" s="7"/>
      <c r="I269" s="132"/>
    </row>
    <row r="270" spans="5:9" ht="15.75" customHeight="1" x14ac:dyDescent="0.15">
      <c r="E270" s="7"/>
      <c r="I270" s="132"/>
    </row>
    <row r="271" spans="5:9" ht="15.75" customHeight="1" x14ac:dyDescent="0.15">
      <c r="E271" s="7"/>
      <c r="I271" s="132"/>
    </row>
    <row r="272" spans="5:9" ht="15.75" customHeight="1" x14ac:dyDescent="0.15">
      <c r="E272" s="7"/>
      <c r="I272" s="132"/>
    </row>
    <row r="273" spans="5:9" ht="15.75" customHeight="1" x14ac:dyDescent="0.15">
      <c r="E273" s="7"/>
      <c r="I273" s="132"/>
    </row>
    <row r="274" spans="5:9" ht="15.75" customHeight="1" x14ac:dyDescent="0.15">
      <c r="E274" s="7"/>
      <c r="I274" s="132"/>
    </row>
    <row r="275" spans="5:9" ht="15.75" customHeight="1" x14ac:dyDescent="0.15">
      <c r="E275" s="7"/>
      <c r="I275" s="132"/>
    </row>
    <row r="276" spans="5:9" ht="15.75" customHeight="1" x14ac:dyDescent="0.15">
      <c r="E276" s="7"/>
      <c r="I276" s="132"/>
    </row>
    <row r="277" spans="5:9" ht="15.75" customHeight="1" x14ac:dyDescent="0.15">
      <c r="E277" s="7"/>
      <c r="I277" s="132"/>
    </row>
    <row r="278" spans="5:9" ht="15.75" customHeight="1" x14ac:dyDescent="0.15">
      <c r="E278" s="7"/>
      <c r="I278" s="132"/>
    </row>
    <row r="279" spans="5:9" ht="15.75" customHeight="1" x14ac:dyDescent="0.15">
      <c r="E279" s="7"/>
      <c r="I279" s="132"/>
    </row>
    <row r="280" spans="5:9" ht="15.75" customHeight="1" x14ac:dyDescent="0.15">
      <c r="E280" s="7"/>
      <c r="I280" s="132"/>
    </row>
    <row r="281" spans="5:9" ht="15.75" customHeight="1" x14ac:dyDescent="0.15">
      <c r="E281" s="7"/>
      <c r="I281" s="132"/>
    </row>
    <row r="282" spans="5:9" ht="15.75" customHeight="1" x14ac:dyDescent="0.15">
      <c r="E282" s="7"/>
      <c r="I282" s="132"/>
    </row>
    <row r="283" spans="5:9" ht="15.75" customHeight="1" x14ac:dyDescent="0.15">
      <c r="E283" s="7"/>
      <c r="I283" s="132"/>
    </row>
    <row r="284" spans="5:9" ht="15.75" customHeight="1" x14ac:dyDescent="0.15">
      <c r="E284" s="7"/>
      <c r="I284" s="132"/>
    </row>
    <row r="285" spans="5:9" ht="15.75" customHeight="1" x14ac:dyDescent="0.15">
      <c r="E285" s="7"/>
      <c r="I285" s="132"/>
    </row>
    <row r="286" spans="5:9" ht="15.75" customHeight="1" x14ac:dyDescent="0.15">
      <c r="E286" s="7"/>
      <c r="I286" s="132"/>
    </row>
    <row r="287" spans="5:9" ht="15.75" customHeight="1" x14ac:dyDescent="0.15">
      <c r="E287" s="7"/>
      <c r="I287" s="132"/>
    </row>
    <row r="288" spans="5:9" ht="15.75" customHeight="1" x14ac:dyDescent="0.15">
      <c r="E288" s="7"/>
      <c r="I288" s="132"/>
    </row>
    <row r="289" spans="5:9" ht="15.75" customHeight="1" x14ac:dyDescent="0.15">
      <c r="E289" s="7"/>
      <c r="I289" s="132"/>
    </row>
    <row r="290" spans="5:9" ht="15.75" customHeight="1" x14ac:dyDescent="0.15">
      <c r="E290" s="7"/>
      <c r="I290" s="132"/>
    </row>
    <row r="291" spans="5:9" ht="15.75" customHeight="1" x14ac:dyDescent="0.15">
      <c r="E291" s="7"/>
      <c r="I291" s="132"/>
    </row>
    <row r="292" spans="5:9" ht="15.75" customHeight="1" x14ac:dyDescent="0.15">
      <c r="E292" s="7"/>
      <c r="I292" s="132"/>
    </row>
    <row r="293" spans="5:9" ht="15.75" customHeight="1" x14ac:dyDescent="0.15">
      <c r="E293" s="7"/>
      <c r="I293" s="132"/>
    </row>
    <row r="294" spans="5:9" ht="15.75" customHeight="1" x14ac:dyDescent="0.15">
      <c r="E294" s="7"/>
      <c r="I294" s="132"/>
    </row>
    <row r="295" spans="5:9" ht="15.75" customHeight="1" x14ac:dyDescent="0.15">
      <c r="E295" s="7"/>
      <c r="I295" s="132"/>
    </row>
    <row r="296" spans="5:9" ht="15.75" customHeight="1" x14ac:dyDescent="0.15">
      <c r="E296" s="7"/>
      <c r="I296" s="132"/>
    </row>
    <row r="297" spans="5:9" ht="15.75" customHeight="1" x14ac:dyDescent="0.15">
      <c r="E297" s="7"/>
      <c r="I297" s="132"/>
    </row>
    <row r="298" spans="5:9" ht="15.75" customHeight="1" x14ac:dyDescent="0.15">
      <c r="E298" s="7"/>
      <c r="I298" s="132"/>
    </row>
    <row r="299" spans="5:9" ht="15.75" customHeight="1" x14ac:dyDescent="0.15">
      <c r="E299" s="7"/>
      <c r="I299" s="132"/>
    </row>
    <row r="300" spans="5:9" ht="15.75" customHeight="1" x14ac:dyDescent="0.15">
      <c r="E300" s="7"/>
      <c r="I300" s="132"/>
    </row>
    <row r="301" spans="5:9" ht="15.75" customHeight="1" x14ac:dyDescent="0.15">
      <c r="E301" s="7"/>
      <c r="I301" s="132"/>
    </row>
    <row r="302" spans="5:9" ht="15.75" customHeight="1" x14ac:dyDescent="0.15">
      <c r="E302" s="7"/>
      <c r="I302" s="132"/>
    </row>
    <row r="303" spans="5:9" ht="15.75" customHeight="1" x14ac:dyDescent="0.15">
      <c r="E303" s="7"/>
      <c r="I303" s="132"/>
    </row>
    <row r="304" spans="5:9" ht="15.75" customHeight="1" x14ac:dyDescent="0.15">
      <c r="E304" s="7"/>
      <c r="I304" s="132"/>
    </row>
    <row r="305" spans="5:9" ht="15.75" customHeight="1" x14ac:dyDescent="0.15">
      <c r="E305" s="7"/>
      <c r="I305" s="132"/>
    </row>
    <row r="306" spans="5:9" ht="15.75" customHeight="1" x14ac:dyDescent="0.15">
      <c r="E306" s="7"/>
      <c r="I306" s="132"/>
    </row>
    <row r="307" spans="5:9" ht="15.75" customHeight="1" x14ac:dyDescent="0.15">
      <c r="E307" s="7"/>
      <c r="I307" s="132"/>
    </row>
    <row r="308" spans="5:9" ht="15.75" customHeight="1" x14ac:dyDescent="0.15">
      <c r="E308" s="7"/>
      <c r="I308" s="132"/>
    </row>
    <row r="309" spans="5:9" ht="15.75" customHeight="1" x14ac:dyDescent="0.15">
      <c r="E309" s="7"/>
      <c r="I309" s="132"/>
    </row>
    <row r="310" spans="5:9" ht="15.75" customHeight="1" x14ac:dyDescent="0.15">
      <c r="E310" s="7"/>
      <c r="I310" s="132"/>
    </row>
    <row r="311" spans="5:9" ht="15.75" customHeight="1" x14ac:dyDescent="0.15">
      <c r="E311" s="7"/>
      <c r="I311" s="132"/>
    </row>
    <row r="312" spans="5:9" ht="15.75" customHeight="1" x14ac:dyDescent="0.15">
      <c r="E312" s="7"/>
      <c r="I312" s="132"/>
    </row>
    <row r="313" spans="5:9" ht="15.75" customHeight="1" x14ac:dyDescent="0.15">
      <c r="E313" s="7"/>
      <c r="I313" s="132"/>
    </row>
    <row r="314" spans="5:9" ht="15.75" customHeight="1" x14ac:dyDescent="0.15">
      <c r="E314" s="7"/>
      <c r="I314" s="132"/>
    </row>
    <row r="315" spans="5:9" ht="15.75" customHeight="1" x14ac:dyDescent="0.15">
      <c r="E315" s="7"/>
      <c r="I315" s="132"/>
    </row>
    <row r="316" spans="5:9" ht="15.75" customHeight="1" x14ac:dyDescent="0.15">
      <c r="E316" s="7"/>
      <c r="I316" s="132"/>
    </row>
    <row r="317" spans="5:9" ht="15.75" customHeight="1" x14ac:dyDescent="0.15">
      <c r="E317" s="7"/>
      <c r="I317" s="132"/>
    </row>
    <row r="318" spans="5:9" ht="15.75" customHeight="1" x14ac:dyDescent="0.15">
      <c r="E318" s="7"/>
      <c r="I318" s="132"/>
    </row>
    <row r="319" spans="5:9" ht="15.75" customHeight="1" x14ac:dyDescent="0.15">
      <c r="E319" s="7"/>
      <c r="I319" s="132"/>
    </row>
    <row r="320" spans="5:9" ht="15.75" customHeight="1" x14ac:dyDescent="0.15">
      <c r="E320" s="7"/>
      <c r="I320" s="132"/>
    </row>
    <row r="321" spans="5:9" ht="15.75" customHeight="1" x14ac:dyDescent="0.15">
      <c r="E321" s="7"/>
      <c r="I321" s="132"/>
    </row>
    <row r="322" spans="5:9" ht="15.75" customHeight="1" x14ac:dyDescent="0.15">
      <c r="E322" s="7"/>
      <c r="I322" s="132"/>
    </row>
    <row r="323" spans="5:9" ht="15.75" customHeight="1" x14ac:dyDescent="0.15">
      <c r="E323" s="7"/>
      <c r="I323" s="132"/>
    </row>
    <row r="324" spans="5:9" ht="15.75" customHeight="1" x14ac:dyDescent="0.15">
      <c r="E324" s="7"/>
      <c r="I324" s="132"/>
    </row>
    <row r="325" spans="5:9" ht="15.75" customHeight="1" x14ac:dyDescent="0.15">
      <c r="E325" s="7"/>
      <c r="I325" s="132"/>
    </row>
    <row r="326" spans="5:9" ht="15.75" customHeight="1" x14ac:dyDescent="0.15">
      <c r="E326" s="7"/>
      <c r="I326" s="132"/>
    </row>
    <row r="327" spans="5:9" ht="15.75" customHeight="1" x14ac:dyDescent="0.15">
      <c r="E327" s="7"/>
      <c r="I327" s="132"/>
    </row>
    <row r="328" spans="5:9" ht="15.75" customHeight="1" x14ac:dyDescent="0.15">
      <c r="E328" s="7"/>
      <c r="I328" s="132"/>
    </row>
    <row r="329" spans="5:9" ht="15.75" customHeight="1" x14ac:dyDescent="0.15">
      <c r="E329" s="7"/>
      <c r="I329" s="132"/>
    </row>
    <row r="330" spans="5:9" ht="15.75" customHeight="1" x14ac:dyDescent="0.15">
      <c r="E330" s="7"/>
      <c r="I330" s="132"/>
    </row>
    <row r="331" spans="5:9" ht="15.75" customHeight="1" x14ac:dyDescent="0.15">
      <c r="E331" s="7"/>
      <c r="I331" s="132"/>
    </row>
    <row r="332" spans="5:9" ht="15.75" customHeight="1" x14ac:dyDescent="0.15">
      <c r="E332" s="7"/>
      <c r="I332" s="132"/>
    </row>
    <row r="333" spans="5:9" ht="15.75" customHeight="1" x14ac:dyDescent="0.15">
      <c r="E333" s="7"/>
      <c r="I333" s="132"/>
    </row>
    <row r="334" spans="5:9" ht="15.75" customHeight="1" x14ac:dyDescent="0.15">
      <c r="E334" s="7"/>
      <c r="I334" s="132"/>
    </row>
    <row r="335" spans="5:9" ht="15.75" customHeight="1" x14ac:dyDescent="0.15">
      <c r="E335" s="7"/>
      <c r="I335" s="132"/>
    </row>
    <row r="336" spans="5:9" ht="15.75" customHeight="1" x14ac:dyDescent="0.15">
      <c r="E336" s="7"/>
      <c r="I336" s="132"/>
    </row>
    <row r="337" spans="5:9" ht="15.75" customHeight="1" x14ac:dyDescent="0.15">
      <c r="E337" s="7"/>
      <c r="I337" s="132"/>
    </row>
    <row r="338" spans="5:9" ht="15.75" customHeight="1" x14ac:dyDescent="0.15">
      <c r="E338" s="7"/>
      <c r="I338" s="132"/>
    </row>
    <row r="339" spans="5:9" ht="15.75" customHeight="1" x14ac:dyDescent="0.15">
      <c r="E339" s="7"/>
      <c r="I339" s="132"/>
    </row>
    <row r="340" spans="5:9" ht="15.75" customHeight="1" x14ac:dyDescent="0.15">
      <c r="E340" s="7"/>
      <c r="I340" s="132"/>
    </row>
    <row r="341" spans="5:9" ht="15.75" customHeight="1" x14ac:dyDescent="0.15">
      <c r="E341" s="7"/>
      <c r="I341" s="132"/>
    </row>
    <row r="342" spans="5:9" ht="15.75" customHeight="1" x14ac:dyDescent="0.15">
      <c r="E342" s="7"/>
      <c r="I342" s="132"/>
    </row>
    <row r="343" spans="5:9" ht="15.75" customHeight="1" x14ac:dyDescent="0.15">
      <c r="E343" s="7"/>
      <c r="I343" s="132"/>
    </row>
    <row r="344" spans="5:9" ht="15.75" customHeight="1" x14ac:dyDescent="0.15">
      <c r="E344" s="7"/>
      <c r="I344" s="132"/>
    </row>
    <row r="345" spans="5:9" ht="15.75" customHeight="1" x14ac:dyDescent="0.15">
      <c r="E345" s="7"/>
      <c r="I345" s="132"/>
    </row>
    <row r="346" spans="5:9" ht="15.75" customHeight="1" x14ac:dyDescent="0.15">
      <c r="E346" s="7"/>
      <c r="I346" s="132"/>
    </row>
    <row r="347" spans="5:9" ht="15.75" customHeight="1" x14ac:dyDescent="0.15">
      <c r="E347" s="7"/>
      <c r="I347" s="132"/>
    </row>
    <row r="348" spans="5:9" ht="15.75" customHeight="1" x14ac:dyDescent="0.15">
      <c r="E348" s="7"/>
      <c r="I348" s="132"/>
    </row>
    <row r="349" spans="5:9" ht="15.75" customHeight="1" x14ac:dyDescent="0.15">
      <c r="E349" s="7"/>
      <c r="I349" s="132"/>
    </row>
    <row r="350" spans="5:9" ht="15.75" customHeight="1" x14ac:dyDescent="0.15">
      <c r="E350" s="7"/>
      <c r="I350" s="132"/>
    </row>
    <row r="351" spans="5:9" ht="15.75" customHeight="1" x14ac:dyDescent="0.15">
      <c r="E351" s="7"/>
      <c r="I351" s="132"/>
    </row>
    <row r="352" spans="5:9" ht="15.75" customHeight="1" x14ac:dyDescent="0.15">
      <c r="E352" s="7"/>
      <c r="I352" s="132"/>
    </row>
    <row r="353" spans="5:9" ht="15.75" customHeight="1" x14ac:dyDescent="0.15">
      <c r="E353" s="7"/>
      <c r="I353" s="132"/>
    </row>
    <row r="354" spans="5:9" ht="15.75" customHeight="1" x14ac:dyDescent="0.15">
      <c r="E354" s="7"/>
      <c r="I354" s="132"/>
    </row>
    <row r="355" spans="5:9" ht="15.75" customHeight="1" x14ac:dyDescent="0.15">
      <c r="E355" s="7"/>
      <c r="I355" s="132"/>
    </row>
    <row r="356" spans="5:9" ht="15.75" customHeight="1" x14ac:dyDescent="0.15">
      <c r="E356" s="7"/>
      <c r="I356" s="132"/>
    </row>
    <row r="357" spans="5:9" ht="15.75" customHeight="1" x14ac:dyDescent="0.15">
      <c r="E357" s="7"/>
      <c r="I357" s="132"/>
    </row>
    <row r="358" spans="5:9" ht="15.75" customHeight="1" x14ac:dyDescent="0.15">
      <c r="E358" s="7"/>
      <c r="I358" s="132"/>
    </row>
    <row r="359" spans="5:9" ht="15.75" customHeight="1" x14ac:dyDescent="0.15">
      <c r="E359" s="7"/>
      <c r="I359" s="132"/>
    </row>
    <row r="360" spans="5:9" ht="15.75" customHeight="1" x14ac:dyDescent="0.15">
      <c r="E360" s="7"/>
      <c r="I360" s="132"/>
    </row>
    <row r="361" spans="5:9" ht="15.75" customHeight="1" x14ac:dyDescent="0.15">
      <c r="E361" s="7"/>
      <c r="I361" s="132"/>
    </row>
    <row r="362" spans="5:9" ht="15.75" customHeight="1" x14ac:dyDescent="0.15">
      <c r="E362" s="7"/>
      <c r="I362" s="132"/>
    </row>
    <row r="363" spans="5:9" ht="15.75" customHeight="1" x14ac:dyDescent="0.15">
      <c r="E363" s="7"/>
      <c r="I363" s="132"/>
    </row>
    <row r="364" spans="5:9" ht="15.75" customHeight="1" x14ac:dyDescent="0.15">
      <c r="E364" s="7"/>
      <c r="I364" s="132"/>
    </row>
    <row r="365" spans="5:9" ht="15.75" customHeight="1" x14ac:dyDescent="0.15">
      <c r="E365" s="7"/>
      <c r="I365" s="132"/>
    </row>
    <row r="366" spans="5:9" ht="15.75" customHeight="1" x14ac:dyDescent="0.15">
      <c r="E366" s="7"/>
      <c r="I366" s="132"/>
    </row>
    <row r="367" spans="5:9" ht="15.75" customHeight="1" x14ac:dyDescent="0.15">
      <c r="E367" s="7"/>
      <c r="I367" s="132"/>
    </row>
    <row r="368" spans="5:9" ht="15.75" customHeight="1" x14ac:dyDescent="0.15">
      <c r="E368" s="7"/>
      <c r="I368" s="132"/>
    </row>
    <row r="369" spans="5:9" ht="15.75" customHeight="1" x14ac:dyDescent="0.15">
      <c r="E369" s="7"/>
      <c r="I369" s="132"/>
    </row>
    <row r="370" spans="5:9" ht="15.75" customHeight="1" x14ac:dyDescent="0.15">
      <c r="E370" s="7"/>
      <c r="I370" s="132"/>
    </row>
    <row r="371" spans="5:9" ht="15.75" customHeight="1" x14ac:dyDescent="0.15">
      <c r="E371" s="7"/>
      <c r="I371" s="132"/>
    </row>
    <row r="372" spans="5:9" ht="15.75" customHeight="1" x14ac:dyDescent="0.15">
      <c r="E372" s="7"/>
      <c r="I372" s="132"/>
    </row>
    <row r="373" spans="5:9" ht="15.75" customHeight="1" x14ac:dyDescent="0.15">
      <c r="E373" s="7"/>
      <c r="I373" s="132"/>
    </row>
    <row r="374" spans="5:9" ht="15.75" customHeight="1" x14ac:dyDescent="0.15">
      <c r="E374" s="7"/>
      <c r="I374" s="132"/>
    </row>
    <row r="375" spans="5:9" ht="15.75" customHeight="1" x14ac:dyDescent="0.15">
      <c r="E375" s="7"/>
      <c r="I375" s="132"/>
    </row>
    <row r="376" spans="5:9" ht="15.75" customHeight="1" x14ac:dyDescent="0.15">
      <c r="E376" s="7"/>
      <c r="I376" s="132"/>
    </row>
    <row r="377" spans="5:9" ht="15.75" customHeight="1" x14ac:dyDescent="0.15">
      <c r="E377" s="7"/>
      <c r="I377" s="132"/>
    </row>
    <row r="378" spans="5:9" ht="15.75" customHeight="1" x14ac:dyDescent="0.15">
      <c r="E378" s="7"/>
      <c r="I378" s="132"/>
    </row>
    <row r="379" spans="5:9" ht="15.75" customHeight="1" x14ac:dyDescent="0.15">
      <c r="E379" s="7"/>
      <c r="I379" s="132"/>
    </row>
    <row r="380" spans="5:9" ht="15.75" customHeight="1" x14ac:dyDescent="0.15">
      <c r="E380" s="7"/>
      <c r="I380" s="132"/>
    </row>
    <row r="381" spans="5:9" ht="15.75" customHeight="1" x14ac:dyDescent="0.15">
      <c r="E381" s="7"/>
      <c r="I381" s="132"/>
    </row>
    <row r="382" spans="5:9" ht="15.75" customHeight="1" x14ac:dyDescent="0.15">
      <c r="E382" s="7"/>
      <c r="I382" s="132"/>
    </row>
    <row r="383" spans="5:9" ht="15.75" customHeight="1" x14ac:dyDescent="0.15">
      <c r="E383" s="7"/>
      <c r="I383" s="132"/>
    </row>
    <row r="384" spans="5:9" ht="15.75" customHeight="1" x14ac:dyDescent="0.15">
      <c r="E384" s="7"/>
      <c r="I384" s="132"/>
    </row>
    <row r="385" spans="5:9" ht="15.75" customHeight="1" x14ac:dyDescent="0.15">
      <c r="E385" s="7"/>
      <c r="I385" s="132"/>
    </row>
    <row r="386" spans="5:9" ht="15.75" customHeight="1" x14ac:dyDescent="0.15">
      <c r="E386" s="7"/>
      <c r="I386" s="132"/>
    </row>
    <row r="387" spans="5:9" ht="15.75" customHeight="1" x14ac:dyDescent="0.15">
      <c r="E387" s="7"/>
      <c r="I387" s="132"/>
    </row>
    <row r="388" spans="5:9" ht="15.75" customHeight="1" x14ac:dyDescent="0.15">
      <c r="E388" s="7"/>
      <c r="I388" s="132"/>
    </row>
    <row r="389" spans="5:9" ht="15.75" customHeight="1" x14ac:dyDescent="0.15">
      <c r="E389" s="7"/>
      <c r="I389" s="132"/>
    </row>
    <row r="390" spans="5:9" ht="15.75" customHeight="1" x14ac:dyDescent="0.15">
      <c r="E390" s="7"/>
      <c r="I390" s="132"/>
    </row>
    <row r="391" spans="5:9" ht="15.75" customHeight="1" x14ac:dyDescent="0.15">
      <c r="E391" s="7"/>
      <c r="I391" s="132"/>
    </row>
    <row r="392" spans="5:9" ht="15.75" customHeight="1" x14ac:dyDescent="0.15">
      <c r="E392" s="7"/>
      <c r="I392" s="132"/>
    </row>
    <row r="393" spans="5:9" ht="15.75" customHeight="1" x14ac:dyDescent="0.15">
      <c r="E393" s="7"/>
      <c r="I393" s="132"/>
    </row>
    <row r="394" spans="5:9" ht="15.75" customHeight="1" x14ac:dyDescent="0.15">
      <c r="E394" s="7"/>
      <c r="I394" s="132"/>
    </row>
    <row r="395" spans="5:9" ht="15.75" customHeight="1" x14ac:dyDescent="0.15">
      <c r="E395" s="7"/>
      <c r="I395" s="132"/>
    </row>
    <row r="396" spans="5:9" ht="15.75" customHeight="1" x14ac:dyDescent="0.15">
      <c r="E396" s="7"/>
      <c r="I396" s="132"/>
    </row>
    <row r="397" spans="5:9" ht="15.75" customHeight="1" x14ac:dyDescent="0.15">
      <c r="E397" s="7"/>
      <c r="I397" s="132"/>
    </row>
    <row r="398" spans="5:9" ht="15.75" customHeight="1" x14ac:dyDescent="0.15">
      <c r="E398" s="7"/>
      <c r="I398" s="132"/>
    </row>
    <row r="399" spans="5:9" ht="15.75" customHeight="1" x14ac:dyDescent="0.15">
      <c r="E399" s="7"/>
      <c r="I399" s="132"/>
    </row>
    <row r="400" spans="5:9" ht="15.75" customHeight="1" x14ac:dyDescent="0.15">
      <c r="E400" s="7"/>
      <c r="I400" s="132"/>
    </row>
    <row r="401" spans="5:9" ht="15.75" customHeight="1" x14ac:dyDescent="0.15">
      <c r="E401" s="7"/>
      <c r="I401" s="132"/>
    </row>
    <row r="402" spans="5:9" ht="15.75" customHeight="1" x14ac:dyDescent="0.15">
      <c r="E402" s="7"/>
      <c r="I402" s="132"/>
    </row>
    <row r="403" spans="5:9" ht="15.75" customHeight="1" x14ac:dyDescent="0.15">
      <c r="E403" s="7"/>
      <c r="I403" s="132"/>
    </row>
    <row r="404" spans="5:9" ht="15.75" customHeight="1" x14ac:dyDescent="0.15">
      <c r="E404" s="7"/>
      <c r="I404" s="132"/>
    </row>
    <row r="405" spans="5:9" ht="15.75" customHeight="1" x14ac:dyDescent="0.15">
      <c r="E405" s="7"/>
      <c r="I405" s="132"/>
    </row>
    <row r="406" spans="5:9" ht="15.75" customHeight="1" x14ac:dyDescent="0.15">
      <c r="E406" s="7"/>
      <c r="I406" s="132"/>
    </row>
    <row r="407" spans="5:9" ht="15.75" customHeight="1" x14ac:dyDescent="0.15">
      <c r="E407" s="7"/>
      <c r="I407" s="132"/>
    </row>
    <row r="408" spans="5:9" ht="15.75" customHeight="1" x14ac:dyDescent="0.15">
      <c r="E408" s="7"/>
      <c r="I408" s="132"/>
    </row>
    <row r="409" spans="5:9" ht="15.75" customHeight="1" x14ac:dyDescent="0.15">
      <c r="E409" s="7"/>
      <c r="I409" s="132"/>
    </row>
    <row r="410" spans="5:9" ht="15.75" customHeight="1" x14ac:dyDescent="0.15">
      <c r="E410" s="7"/>
      <c r="I410" s="132"/>
    </row>
    <row r="411" spans="5:9" ht="15.75" customHeight="1" x14ac:dyDescent="0.15">
      <c r="E411" s="7"/>
      <c r="I411" s="132"/>
    </row>
    <row r="412" spans="5:9" ht="15.75" customHeight="1" x14ac:dyDescent="0.15">
      <c r="E412" s="7"/>
      <c r="I412" s="132"/>
    </row>
    <row r="413" spans="5:9" ht="15.75" customHeight="1" x14ac:dyDescent="0.15">
      <c r="E413" s="7"/>
      <c r="I413" s="132"/>
    </row>
    <row r="414" spans="5:9" ht="15.75" customHeight="1" x14ac:dyDescent="0.15">
      <c r="E414" s="7"/>
      <c r="I414" s="132"/>
    </row>
    <row r="415" spans="5:9" ht="15.75" customHeight="1" x14ac:dyDescent="0.15">
      <c r="E415" s="7"/>
      <c r="I415" s="132"/>
    </row>
    <row r="416" spans="5:9" ht="15.75" customHeight="1" x14ac:dyDescent="0.15">
      <c r="E416" s="7"/>
      <c r="I416" s="132"/>
    </row>
    <row r="417" spans="5:9" ht="15.75" customHeight="1" x14ac:dyDescent="0.15">
      <c r="E417" s="7"/>
      <c r="I417" s="132"/>
    </row>
    <row r="418" spans="5:9" ht="15.75" customHeight="1" x14ac:dyDescent="0.15">
      <c r="E418" s="7"/>
      <c r="I418" s="132"/>
    </row>
    <row r="419" spans="5:9" ht="15.75" customHeight="1" x14ac:dyDescent="0.15">
      <c r="E419" s="7"/>
      <c r="I419" s="132"/>
    </row>
    <row r="420" spans="5:9" ht="15.75" customHeight="1" x14ac:dyDescent="0.15">
      <c r="E420" s="7"/>
      <c r="I420" s="132"/>
    </row>
    <row r="421" spans="5:9" ht="15.75" customHeight="1" x14ac:dyDescent="0.15">
      <c r="E421" s="7"/>
      <c r="I421" s="132"/>
    </row>
    <row r="422" spans="5:9" ht="15.75" customHeight="1" x14ac:dyDescent="0.15">
      <c r="E422" s="7"/>
      <c r="I422" s="132"/>
    </row>
    <row r="423" spans="5:9" ht="15.75" customHeight="1" x14ac:dyDescent="0.15">
      <c r="E423" s="7"/>
      <c r="I423" s="132"/>
    </row>
    <row r="424" spans="5:9" ht="15.75" customHeight="1" x14ac:dyDescent="0.15">
      <c r="E424" s="7"/>
      <c r="I424" s="132"/>
    </row>
    <row r="425" spans="5:9" ht="15.75" customHeight="1" x14ac:dyDescent="0.15">
      <c r="E425" s="7"/>
      <c r="I425" s="132"/>
    </row>
    <row r="426" spans="5:9" ht="15.75" customHeight="1" x14ac:dyDescent="0.15">
      <c r="E426" s="7"/>
      <c r="I426" s="132"/>
    </row>
    <row r="427" spans="5:9" ht="15.75" customHeight="1" x14ac:dyDescent="0.15">
      <c r="E427" s="7"/>
      <c r="I427" s="132"/>
    </row>
    <row r="428" spans="5:9" ht="15.75" customHeight="1" x14ac:dyDescent="0.15">
      <c r="E428" s="7"/>
      <c r="I428" s="132"/>
    </row>
    <row r="429" spans="5:9" ht="15.75" customHeight="1" x14ac:dyDescent="0.15">
      <c r="E429" s="7"/>
      <c r="I429" s="132"/>
    </row>
    <row r="430" spans="5:9" ht="15.75" customHeight="1" x14ac:dyDescent="0.15">
      <c r="E430" s="7"/>
      <c r="I430" s="132"/>
    </row>
    <row r="431" spans="5:9" ht="15.75" customHeight="1" x14ac:dyDescent="0.15">
      <c r="E431" s="7"/>
      <c r="I431" s="132"/>
    </row>
    <row r="432" spans="5:9" ht="15.75" customHeight="1" x14ac:dyDescent="0.15">
      <c r="E432" s="7"/>
      <c r="I432" s="132"/>
    </row>
    <row r="433" spans="5:9" ht="15.75" customHeight="1" x14ac:dyDescent="0.15">
      <c r="E433" s="7"/>
      <c r="I433" s="132"/>
    </row>
    <row r="434" spans="5:9" ht="15.75" customHeight="1" x14ac:dyDescent="0.15">
      <c r="E434" s="7"/>
      <c r="I434" s="132"/>
    </row>
    <row r="435" spans="5:9" ht="15.75" customHeight="1" x14ac:dyDescent="0.15">
      <c r="E435" s="7"/>
      <c r="I435" s="132"/>
    </row>
    <row r="436" spans="5:9" ht="15.75" customHeight="1" x14ac:dyDescent="0.15">
      <c r="E436" s="7"/>
      <c r="I436" s="132"/>
    </row>
    <row r="437" spans="5:9" ht="15.75" customHeight="1" x14ac:dyDescent="0.15">
      <c r="E437" s="7"/>
      <c r="I437" s="132"/>
    </row>
    <row r="438" spans="5:9" ht="15.75" customHeight="1" x14ac:dyDescent="0.15">
      <c r="E438" s="7"/>
      <c r="I438" s="132"/>
    </row>
    <row r="439" spans="5:9" ht="15.75" customHeight="1" x14ac:dyDescent="0.15">
      <c r="E439" s="7"/>
      <c r="I439" s="132"/>
    </row>
    <row r="440" spans="5:9" ht="15.75" customHeight="1" x14ac:dyDescent="0.15">
      <c r="E440" s="7"/>
      <c r="I440" s="132"/>
    </row>
    <row r="441" spans="5:9" ht="15.75" customHeight="1" x14ac:dyDescent="0.15">
      <c r="E441" s="7"/>
      <c r="I441" s="132"/>
    </row>
    <row r="442" spans="5:9" ht="15.75" customHeight="1" x14ac:dyDescent="0.15">
      <c r="E442" s="7"/>
      <c r="I442" s="132"/>
    </row>
    <row r="443" spans="5:9" ht="15.75" customHeight="1" x14ac:dyDescent="0.15">
      <c r="E443" s="7"/>
      <c r="I443" s="132"/>
    </row>
    <row r="444" spans="5:9" ht="15.75" customHeight="1" x14ac:dyDescent="0.15">
      <c r="E444" s="7"/>
      <c r="I444" s="132"/>
    </row>
    <row r="445" spans="5:9" ht="15.75" customHeight="1" x14ac:dyDescent="0.15">
      <c r="E445" s="7"/>
      <c r="I445" s="132"/>
    </row>
    <row r="446" spans="5:9" ht="15.75" customHeight="1" x14ac:dyDescent="0.15">
      <c r="E446" s="7"/>
      <c r="I446" s="132"/>
    </row>
    <row r="447" spans="5:9" ht="15.75" customHeight="1" x14ac:dyDescent="0.15">
      <c r="E447" s="7"/>
      <c r="I447" s="132"/>
    </row>
    <row r="448" spans="5:9" ht="15.75" customHeight="1" x14ac:dyDescent="0.15">
      <c r="E448" s="7"/>
      <c r="I448" s="132"/>
    </row>
    <row r="449" spans="5:9" ht="15.75" customHeight="1" x14ac:dyDescent="0.15">
      <c r="E449" s="7"/>
      <c r="I449" s="132"/>
    </row>
    <row r="450" spans="5:9" ht="15.75" customHeight="1" x14ac:dyDescent="0.15">
      <c r="E450" s="7"/>
      <c r="I450" s="132"/>
    </row>
    <row r="451" spans="5:9" ht="15.75" customHeight="1" x14ac:dyDescent="0.15">
      <c r="E451" s="7"/>
      <c r="I451" s="132"/>
    </row>
    <row r="452" spans="5:9" ht="15.75" customHeight="1" x14ac:dyDescent="0.15">
      <c r="E452" s="7"/>
      <c r="I452" s="132"/>
    </row>
    <row r="453" spans="5:9" ht="15.75" customHeight="1" x14ac:dyDescent="0.15">
      <c r="E453" s="7"/>
      <c r="I453" s="132"/>
    </row>
    <row r="454" spans="5:9" ht="15.75" customHeight="1" x14ac:dyDescent="0.15">
      <c r="E454" s="7"/>
      <c r="I454" s="132"/>
    </row>
    <row r="455" spans="5:9" ht="15.75" customHeight="1" x14ac:dyDescent="0.15">
      <c r="E455" s="7"/>
      <c r="I455" s="132"/>
    </row>
    <row r="456" spans="5:9" ht="15.75" customHeight="1" x14ac:dyDescent="0.15">
      <c r="E456" s="7"/>
      <c r="I456" s="132"/>
    </row>
    <row r="457" spans="5:9" ht="15.75" customHeight="1" x14ac:dyDescent="0.15">
      <c r="E457" s="7"/>
      <c r="I457" s="132"/>
    </row>
    <row r="458" spans="5:9" ht="15.75" customHeight="1" x14ac:dyDescent="0.15">
      <c r="E458" s="7"/>
      <c r="I458" s="132"/>
    </row>
    <row r="459" spans="5:9" ht="15.75" customHeight="1" x14ac:dyDescent="0.15">
      <c r="E459" s="7"/>
      <c r="I459" s="132"/>
    </row>
    <row r="460" spans="5:9" ht="15.75" customHeight="1" x14ac:dyDescent="0.15">
      <c r="E460" s="7"/>
      <c r="I460" s="132"/>
    </row>
    <row r="461" spans="5:9" ht="15.75" customHeight="1" x14ac:dyDescent="0.15">
      <c r="E461" s="7"/>
      <c r="I461" s="132"/>
    </row>
    <row r="462" spans="5:9" ht="15.75" customHeight="1" x14ac:dyDescent="0.15">
      <c r="E462" s="7"/>
      <c r="I462" s="132"/>
    </row>
    <row r="463" spans="5:9" ht="15.75" customHeight="1" x14ac:dyDescent="0.15">
      <c r="E463" s="7"/>
      <c r="I463" s="132"/>
    </row>
    <row r="464" spans="5:9" ht="15.75" customHeight="1" x14ac:dyDescent="0.15">
      <c r="E464" s="7"/>
      <c r="I464" s="132"/>
    </row>
    <row r="465" spans="5:9" ht="15.75" customHeight="1" x14ac:dyDescent="0.15">
      <c r="E465" s="7"/>
      <c r="I465" s="132"/>
    </row>
    <row r="466" spans="5:9" ht="15.75" customHeight="1" x14ac:dyDescent="0.15">
      <c r="E466" s="7"/>
      <c r="I466" s="132"/>
    </row>
    <row r="467" spans="5:9" ht="15.75" customHeight="1" x14ac:dyDescent="0.15">
      <c r="E467" s="7"/>
      <c r="I467" s="132"/>
    </row>
    <row r="468" spans="5:9" ht="15.75" customHeight="1" x14ac:dyDescent="0.15">
      <c r="E468" s="7"/>
      <c r="I468" s="132"/>
    </row>
    <row r="469" spans="5:9" ht="15.75" customHeight="1" x14ac:dyDescent="0.15">
      <c r="E469" s="7"/>
      <c r="I469" s="132"/>
    </row>
    <row r="470" spans="5:9" ht="15.75" customHeight="1" x14ac:dyDescent="0.15">
      <c r="E470" s="7"/>
      <c r="I470" s="132"/>
    </row>
    <row r="471" spans="5:9" ht="15.75" customHeight="1" x14ac:dyDescent="0.15">
      <c r="E471" s="7"/>
      <c r="I471" s="132"/>
    </row>
    <row r="472" spans="5:9" ht="15.75" customHeight="1" x14ac:dyDescent="0.15">
      <c r="E472" s="7"/>
      <c r="I472" s="132"/>
    </row>
    <row r="473" spans="5:9" ht="15.75" customHeight="1" x14ac:dyDescent="0.15">
      <c r="E473" s="7"/>
      <c r="I473" s="132"/>
    </row>
    <row r="474" spans="5:9" ht="15.75" customHeight="1" x14ac:dyDescent="0.15">
      <c r="E474" s="7"/>
      <c r="I474" s="132"/>
    </row>
    <row r="475" spans="5:9" ht="15.75" customHeight="1" x14ac:dyDescent="0.15">
      <c r="E475" s="7"/>
      <c r="I475" s="132"/>
    </row>
    <row r="476" spans="5:9" ht="15.75" customHeight="1" x14ac:dyDescent="0.15">
      <c r="E476" s="7"/>
      <c r="I476" s="132"/>
    </row>
    <row r="477" spans="5:9" ht="15.75" customHeight="1" x14ac:dyDescent="0.15">
      <c r="E477" s="7"/>
      <c r="I477" s="132"/>
    </row>
    <row r="478" spans="5:9" ht="15.75" customHeight="1" x14ac:dyDescent="0.15">
      <c r="E478" s="7"/>
      <c r="I478" s="132"/>
    </row>
    <row r="479" spans="5:9" ht="15.75" customHeight="1" x14ac:dyDescent="0.15">
      <c r="E479" s="7"/>
      <c r="I479" s="132"/>
    </row>
    <row r="480" spans="5:9" ht="15.75" customHeight="1" x14ac:dyDescent="0.15">
      <c r="E480" s="7"/>
      <c r="I480" s="132"/>
    </row>
    <row r="481" spans="5:9" ht="15.75" customHeight="1" x14ac:dyDescent="0.15">
      <c r="E481" s="7"/>
      <c r="I481" s="132"/>
    </row>
    <row r="482" spans="5:9" ht="15.75" customHeight="1" x14ac:dyDescent="0.15">
      <c r="E482" s="7"/>
      <c r="I482" s="132"/>
    </row>
    <row r="483" spans="5:9" ht="15.75" customHeight="1" x14ac:dyDescent="0.15">
      <c r="E483" s="7"/>
      <c r="I483" s="132"/>
    </row>
    <row r="484" spans="5:9" ht="15.75" customHeight="1" x14ac:dyDescent="0.15">
      <c r="E484" s="7"/>
      <c r="I484" s="132"/>
    </row>
    <row r="485" spans="5:9" ht="15.75" customHeight="1" x14ac:dyDescent="0.15">
      <c r="E485" s="7"/>
      <c r="I485" s="132"/>
    </row>
    <row r="486" spans="5:9" ht="15.75" customHeight="1" x14ac:dyDescent="0.15">
      <c r="E486" s="7"/>
      <c r="I486" s="132"/>
    </row>
    <row r="487" spans="5:9" ht="15.75" customHeight="1" x14ac:dyDescent="0.15">
      <c r="E487" s="7"/>
      <c r="I487" s="132"/>
    </row>
    <row r="488" spans="5:9" ht="15.75" customHeight="1" x14ac:dyDescent="0.15">
      <c r="E488" s="7"/>
      <c r="I488" s="132"/>
    </row>
    <row r="489" spans="5:9" ht="15.75" customHeight="1" x14ac:dyDescent="0.15">
      <c r="E489" s="7"/>
      <c r="I489" s="132"/>
    </row>
    <row r="490" spans="5:9" ht="15.75" customHeight="1" x14ac:dyDescent="0.15">
      <c r="E490" s="7"/>
      <c r="I490" s="132"/>
    </row>
    <row r="491" spans="5:9" ht="15.75" customHeight="1" x14ac:dyDescent="0.15">
      <c r="E491" s="7"/>
      <c r="I491" s="132"/>
    </row>
    <row r="492" spans="5:9" ht="15.75" customHeight="1" x14ac:dyDescent="0.15">
      <c r="E492" s="7"/>
      <c r="I492" s="132"/>
    </row>
    <row r="493" spans="5:9" ht="15.75" customHeight="1" x14ac:dyDescent="0.15">
      <c r="E493" s="7"/>
      <c r="I493" s="132"/>
    </row>
    <row r="494" spans="5:9" ht="15.75" customHeight="1" x14ac:dyDescent="0.15">
      <c r="E494" s="7"/>
      <c r="I494" s="132"/>
    </row>
    <row r="495" spans="5:9" ht="15.75" customHeight="1" x14ac:dyDescent="0.15">
      <c r="E495" s="7"/>
      <c r="I495" s="132"/>
    </row>
    <row r="496" spans="5:9" ht="15.75" customHeight="1" x14ac:dyDescent="0.15">
      <c r="E496" s="7"/>
      <c r="I496" s="132"/>
    </row>
    <row r="497" spans="5:9" ht="15.75" customHeight="1" x14ac:dyDescent="0.15">
      <c r="E497" s="7"/>
      <c r="I497" s="132"/>
    </row>
    <row r="498" spans="5:9" ht="15.75" customHeight="1" x14ac:dyDescent="0.15">
      <c r="E498" s="7"/>
      <c r="I498" s="132"/>
    </row>
    <row r="499" spans="5:9" ht="15.75" customHeight="1" x14ac:dyDescent="0.15">
      <c r="E499" s="7"/>
      <c r="I499" s="132"/>
    </row>
    <row r="500" spans="5:9" ht="15.75" customHeight="1" x14ac:dyDescent="0.15">
      <c r="E500" s="7"/>
      <c r="I500" s="132"/>
    </row>
    <row r="501" spans="5:9" ht="15.75" customHeight="1" x14ac:dyDescent="0.15">
      <c r="E501" s="7"/>
      <c r="I501" s="132"/>
    </row>
    <row r="502" spans="5:9" ht="15.75" customHeight="1" x14ac:dyDescent="0.15">
      <c r="E502" s="7"/>
      <c r="I502" s="132"/>
    </row>
    <row r="503" spans="5:9" ht="15.75" customHeight="1" x14ac:dyDescent="0.15">
      <c r="E503" s="7"/>
      <c r="I503" s="132"/>
    </row>
    <row r="504" spans="5:9" ht="15.75" customHeight="1" x14ac:dyDescent="0.15">
      <c r="E504" s="7"/>
      <c r="I504" s="132"/>
    </row>
    <row r="505" spans="5:9" ht="15.75" customHeight="1" x14ac:dyDescent="0.15">
      <c r="E505" s="7"/>
      <c r="I505" s="132"/>
    </row>
    <row r="506" spans="5:9" ht="15.75" customHeight="1" x14ac:dyDescent="0.15">
      <c r="E506" s="7"/>
      <c r="I506" s="132"/>
    </row>
    <row r="507" spans="5:9" ht="15.75" customHeight="1" x14ac:dyDescent="0.15">
      <c r="E507" s="7"/>
      <c r="I507" s="132"/>
    </row>
    <row r="508" spans="5:9" ht="15.75" customHeight="1" x14ac:dyDescent="0.15">
      <c r="E508" s="7"/>
      <c r="I508" s="132"/>
    </row>
    <row r="509" spans="5:9" ht="15.75" customHeight="1" x14ac:dyDescent="0.15">
      <c r="E509" s="7"/>
      <c r="I509" s="132"/>
    </row>
    <row r="510" spans="5:9" ht="15.75" customHeight="1" x14ac:dyDescent="0.15">
      <c r="E510" s="7"/>
      <c r="I510" s="132"/>
    </row>
    <row r="511" spans="5:9" ht="15.75" customHeight="1" x14ac:dyDescent="0.15">
      <c r="E511" s="7"/>
      <c r="I511" s="132"/>
    </row>
    <row r="512" spans="5:9" ht="15.75" customHeight="1" x14ac:dyDescent="0.15">
      <c r="E512" s="7"/>
      <c r="I512" s="132"/>
    </row>
    <row r="513" spans="5:9" ht="15.75" customHeight="1" x14ac:dyDescent="0.15">
      <c r="E513" s="7"/>
      <c r="I513" s="132"/>
    </row>
    <row r="514" spans="5:9" ht="15.75" customHeight="1" x14ac:dyDescent="0.15">
      <c r="E514" s="7"/>
      <c r="I514" s="132"/>
    </row>
    <row r="515" spans="5:9" ht="15.75" customHeight="1" x14ac:dyDescent="0.15">
      <c r="E515" s="7"/>
      <c r="I515" s="132"/>
    </row>
    <row r="516" spans="5:9" ht="15.75" customHeight="1" x14ac:dyDescent="0.15">
      <c r="E516" s="7"/>
      <c r="I516" s="132"/>
    </row>
    <row r="517" spans="5:9" ht="15.75" customHeight="1" x14ac:dyDescent="0.15">
      <c r="E517" s="7"/>
      <c r="I517" s="132"/>
    </row>
    <row r="518" spans="5:9" ht="15.75" customHeight="1" x14ac:dyDescent="0.15">
      <c r="E518" s="7"/>
      <c r="I518" s="132"/>
    </row>
    <row r="519" spans="5:9" ht="15.75" customHeight="1" x14ac:dyDescent="0.15">
      <c r="E519" s="7"/>
      <c r="I519" s="132"/>
    </row>
    <row r="520" spans="5:9" ht="15.75" customHeight="1" x14ac:dyDescent="0.15">
      <c r="E520" s="7"/>
      <c r="I520" s="132"/>
    </row>
    <row r="521" spans="5:9" ht="15.75" customHeight="1" x14ac:dyDescent="0.15">
      <c r="E521" s="7"/>
      <c r="I521" s="132"/>
    </row>
    <row r="522" spans="5:9" ht="15.75" customHeight="1" x14ac:dyDescent="0.15">
      <c r="E522" s="7"/>
      <c r="I522" s="132"/>
    </row>
    <row r="523" spans="5:9" ht="15.75" customHeight="1" x14ac:dyDescent="0.15">
      <c r="E523" s="7"/>
      <c r="I523" s="132"/>
    </row>
    <row r="524" spans="5:9" ht="15.75" customHeight="1" x14ac:dyDescent="0.15">
      <c r="E524" s="7"/>
      <c r="I524" s="132"/>
    </row>
    <row r="525" spans="5:9" ht="15.75" customHeight="1" x14ac:dyDescent="0.15">
      <c r="E525" s="7"/>
      <c r="I525" s="132"/>
    </row>
    <row r="526" spans="5:9" ht="15.75" customHeight="1" x14ac:dyDescent="0.15">
      <c r="E526" s="7"/>
      <c r="I526" s="132"/>
    </row>
    <row r="527" spans="5:9" ht="15.75" customHeight="1" x14ac:dyDescent="0.15">
      <c r="E527" s="7"/>
      <c r="I527" s="132"/>
    </row>
    <row r="528" spans="5:9" ht="15.75" customHeight="1" x14ac:dyDescent="0.15">
      <c r="E528" s="7"/>
      <c r="I528" s="132"/>
    </row>
    <row r="529" spans="5:9" ht="15.75" customHeight="1" x14ac:dyDescent="0.15">
      <c r="E529" s="7"/>
      <c r="I529" s="132"/>
    </row>
    <row r="530" spans="5:9" ht="15.75" customHeight="1" x14ac:dyDescent="0.15">
      <c r="E530" s="7"/>
      <c r="I530" s="132"/>
    </row>
    <row r="531" spans="5:9" ht="15.75" customHeight="1" x14ac:dyDescent="0.15">
      <c r="E531" s="7"/>
      <c r="I531" s="132"/>
    </row>
    <row r="532" spans="5:9" ht="15.75" customHeight="1" x14ac:dyDescent="0.15">
      <c r="E532" s="7"/>
      <c r="I532" s="132"/>
    </row>
    <row r="533" spans="5:9" ht="15.75" customHeight="1" x14ac:dyDescent="0.15">
      <c r="E533" s="7"/>
      <c r="I533" s="132"/>
    </row>
    <row r="534" spans="5:9" ht="15.75" customHeight="1" x14ac:dyDescent="0.15">
      <c r="E534" s="7"/>
      <c r="I534" s="132"/>
    </row>
    <row r="535" spans="5:9" ht="15.75" customHeight="1" x14ac:dyDescent="0.15">
      <c r="E535" s="7"/>
      <c r="I535" s="132"/>
    </row>
    <row r="536" spans="5:9" ht="15.75" customHeight="1" x14ac:dyDescent="0.15">
      <c r="E536" s="7"/>
      <c r="I536" s="132"/>
    </row>
    <row r="537" spans="5:9" ht="15.75" customHeight="1" x14ac:dyDescent="0.15">
      <c r="E537" s="7"/>
      <c r="I537" s="132"/>
    </row>
    <row r="538" spans="5:9" ht="15.75" customHeight="1" x14ac:dyDescent="0.15">
      <c r="E538" s="7"/>
      <c r="I538" s="132"/>
    </row>
    <row r="539" spans="5:9" ht="15.75" customHeight="1" x14ac:dyDescent="0.15">
      <c r="E539" s="7"/>
      <c r="I539" s="132"/>
    </row>
    <row r="540" spans="5:9" ht="15.75" customHeight="1" x14ac:dyDescent="0.15">
      <c r="E540" s="7"/>
      <c r="I540" s="132"/>
    </row>
    <row r="541" spans="5:9" ht="15.75" customHeight="1" x14ac:dyDescent="0.15">
      <c r="E541" s="7"/>
      <c r="I541" s="132"/>
    </row>
    <row r="542" spans="5:9" ht="15.75" customHeight="1" x14ac:dyDescent="0.15">
      <c r="E542" s="7"/>
      <c r="I542" s="132"/>
    </row>
    <row r="543" spans="5:9" ht="15.75" customHeight="1" x14ac:dyDescent="0.15">
      <c r="E543" s="7"/>
      <c r="I543" s="132"/>
    </row>
    <row r="544" spans="5:9" ht="15.75" customHeight="1" x14ac:dyDescent="0.15">
      <c r="E544" s="7"/>
      <c r="I544" s="132"/>
    </row>
    <row r="545" spans="5:9" ht="15.75" customHeight="1" x14ac:dyDescent="0.15">
      <c r="E545" s="7"/>
      <c r="I545" s="132"/>
    </row>
    <row r="546" spans="5:9" ht="15.75" customHeight="1" x14ac:dyDescent="0.15">
      <c r="E546" s="7"/>
      <c r="I546" s="132"/>
    </row>
    <row r="547" spans="5:9" ht="15.75" customHeight="1" x14ac:dyDescent="0.15">
      <c r="E547" s="7"/>
      <c r="I547" s="132"/>
    </row>
    <row r="548" spans="5:9" ht="15.75" customHeight="1" x14ac:dyDescent="0.15">
      <c r="E548" s="7"/>
      <c r="I548" s="132"/>
    </row>
    <row r="549" spans="5:9" ht="15.75" customHeight="1" x14ac:dyDescent="0.15">
      <c r="E549" s="7"/>
      <c r="I549" s="132"/>
    </row>
    <row r="550" spans="5:9" ht="15.75" customHeight="1" x14ac:dyDescent="0.15">
      <c r="E550" s="7"/>
      <c r="I550" s="132"/>
    </row>
    <row r="551" spans="5:9" ht="15.75" customHeight="1" x14ac:dyDescent="0.15">
      <c r="E551" s="7"/>
      <c r="I551" s="132"/>
    </row>
    <row r="552" spans="5:9" ht="15.75" customHeight="1" x14ac:dyDescent="0.15">
      <c r="E552" s="7"/>
      <c r="I552" s="132"/>
    </row>
    <row r="553" spans="5:9" ht="15.75" customHeight="1" x14ac:dyDescent="0.15">
      <c r="E553" s="7"/>
      <c r="I553" s="132"/>
    </row>
    <row r="554" spans="5:9" ht="15.75" customHeight="1" x14ac:dyDescent="0.15">
      <c r="E554" s="7"/>
      <c r="I554" s="132"/>
    </row>
    <row r="555" spans="5:9" ht="15.75" customHeight="1" x14ac:dyDescent="0.15">
      <c r="E555" s="7"/>
      <c r="I555" s="132"/>
    </row>
    <row r="556" spans="5:9" ht="15.75" customHeight="1" x14ac:dyDescent="0.15">
      <c r="E556" s="7"/>
      <c r="I556" s="132"/>
    </row>
    <row r="557" spans="5:9" ht="15.75" customHeight="1" x14ac:dyDescent="0.15">
      <c r="E557" s="7"/>
      <c r="I557" s="132"/>
    </row>
    <row r="558" spans="5:9" ht="15.75" customHeight="1" x14ac:dyDescent="0.15">
      <c r="E558" s="7"/>
      <c r="I558" s="132"/>
    </row>
    <row r="559" spans="5:9" ht="15.75" customHeight="1" x14ac:dyDescent="0.15">
      <c r="E559" s="7"/>
      <c r="I559" s="132"/>
    </row>
    <row r="560" spans="5:9" ht="15.75" customHeight="1" x14ac:dyDescent="0.15">
      <c r="E560" s="7"/>
      <c r="I560" s="132"/>
    </row>
    <row r="561" spans="5:9" ht="15.75" customHeight="1" x14ac:dyDescent="0.15">
      <c r="E561" s="7"/>
      <c r="I561" s="132"/>
    </row>
    <row r="562" spans="5:9" ht="15.75" customHeight="1" x14ac:dyDescent="0.15">
      <c r="E562" s="7"/>
      <c r="I562" s="132"/>
    </row>
    <row r="563" spans="5:9" ht="15.75" customHeight="1" x14ac:dyDescent="0.15">
      <c r="E563" s="7"/>
      <c r="I563" s="132"/>
    </row>
    <row r="564" spans="5:9" ht="15.75" customHeight="1" x14ac:dyDescent="0.15">
      <c r="E564" s="7"/>
      <c r="I564" s="132"/>
    </row>
    <row r="565" spans="5:9" ht="15.75" customHeight="1" x14ac:dyDescent="0.15">
      <c r="E565" s="7"/>
      <c r="I565" s="132"/>
    </row>
    <row r="566" spans="5:9" ht="15.75" customHeight="1" x14ac:dyDescent="0.15">
      <c r="E566" s="7"/>
      <c r="I566" s="132"/>
    </row>
    <row r="567" spans="5:9" ht="15.75" customHeight="1" x14ac:dyDescent="0.15">
      <c r="E567" s="7"/>
      <c r="I567" s="132"/>
    </row>
    <row r="568" spans="5:9" ht="15.75" customHeight="1" x14ac:dyDescent="0.15">
      <c r="E568" s="7"/>
      <c r="I568" s="132"/>
    </row>
    <row r="569" spans="5:9" ht="15.75" customHeight="1" x14ac:dyDescent="0.15">
      <c r="E569" s="7"/>
      <c r="I569" s="132"/>
    </row>
    <row r="570" spans="5:9" ht="15.75" customHeight="1" x14ac:dyDescent="0.15">
      <c r="E570" s="7"/>
      <c r="I570" s="132"/>
    </row>
    <row r="571" spans="5:9" ht="15.75" customHeight="1" x14ac:dyDescent="0.15">
      <c r="E571" s="7"/>
      <c r="I571" s="132"/>
    </row>
    <row r="572" spans="5:9" ht="15.75" customHeight="1" x14ac:dyDescent="0.15">
      <c r="E572" s="7"/>
      <c r="I572" s="132"/>
    </row>
    <row r="573" spans="5:9" ht="15.75" customHeight="1" x14ac:dyDescent="0.15">
      <c r="E573" s="7"/>
      <c r="I573" s="132"/>
    </row>
    <row r="574" spans="5:9" ht="15.75" customHeight="1" x14ac:dyDescent="0.15">
      <c r="E574" s="7"/>
      <c r="I574" s="132"/>
    </row>
    <row r="575" spans="5:9" ht="15.75" customHeight="1" x14ac:dyDescent="0.15">
      <c r="E575" s="7"/>
      <c r="I575" s="132"/>
    </row>
    <row r="576" spans="5:9" ht="15.75" customHeight="1" x14ac:dyDescent="0.15">
      <c r="E576" s="7"/>
      <c r="I576" s="132"/>
    </row>
    <row r="577" spans="5:9" ht="15.75" customHeight="1" x14ac:dyDescent="0.15">
      <c r="E577" s="7"/>
      <c r="I577" s="132"/>
    </row>
    <row r="578" spans="5:9" ht="15.75" customHeight="1" x14ac:dyDescent="0.15">
      <c r="E578" s="7"/>
      <c r="I578" s="132"/>
    </row>
    <row r="579" spans="5:9" ht="15.75" customHeight="1" x14ac:dyDescent="0.15">
      <c r="E579" s="7"/>
      <c r="I579" s="132"/>
    </row>
    <row r="580" spans="5:9" ht="15.75" customHeight="1" x14ac:dyDescent="0.15">
      <c r="E580" s="7"/>
      <c r="I580" s="132"/>
    </row>
    <row r="581" spans="5:9" ht="15.75" customHeight="1" x14ac:dyDescent="0.15">
      <c r="E581" s="7"/>
      <c r="I581" s="132"/>
    </row>
    <row r="582" spans="5:9" ht="15.75" customHeight="1" x14ac:dyDescent="0.15">
      <c r="E582" s="7"/>
      <c r="I582" s="132"/>
    </row>
    <row r="583" spans="5:9" ht="15.75" customHeight="1" x14ac:dyDescent="0.15">
      <c r="E583" s="7"/>
      <c r="I583" s="132"/>
    </row>
    <row r="584" spans="5:9" ht="15.75" customHeight="1" x14ac:dyDescent="0.15">
      <c r="E584" s="7"/>
      <c r="I584" s="132"/>
    </row>
    <row r="585" spans="5:9" ht="15.75" customHeight="1" x14ac:dyDescent="0.15">
      <c r="E585" s="7"/>
      <c r="I585" s="132"/>
    </row>
    <row r="586" spans="5:9" ht="15.75" customHeight="1" x14ac:dyDescent="0.15">
      <c r="E586" s="7"/>
      <c r="I586" s="132"/>
    </row>
    <row r="587" spans="5:9" ht="15.75" customHeight="1" x14ac:dyDescent="0.15">
      <c r="E587" s="7"/>
      <c r="I587" s="132"/>
    </row>
    <row r="588" spans="5:9" ht="15.75" customHeight="1" x14ac:dyDescent="0.15">
      <c r="E588" s="7"/>
      <c r="I588" s="132"/>
    </row>
    <row r="589" spans="5:9" ht="15.75" customHeight="1" x14ac:dyDescent="0.15">
      <c r="E589" s="7"/>
      <c r="I589" s="132"/>
    </row>
    <row r="590" spans="5:9" ht="15.75" customHeight="1" x14ac:dyDescent="0.15">
      <c r="E590" s="7"/>
      <c r="I590" s="132"/>
    </row>
    <row r="591" spans="5:9" ht="15.75" customHeight="1" x14ac:dyDescent="0.15">
      <c r="E591" s="7"/>
      <c r="I591" s="132"/>
    </row>
    <row r="592" spans="5:9" ht="15.75" customHeight="1" x14ac:dyDescent="0.15">
      <c r="E592" s="7"/>
      <c r="I592" s="132"/>
    </row>
    <row r="593" spans="5:9" ht="15.75" customHeight="1" x14ac:dyDescent="0.15">
      <c r="E593" s="7"/>
      <c r="I593" s="132"/>
    </row>
    <row r="594" spans="5:9" ht="15.75" customHeight="1" x14ac:dyDescent="0.15">
      <c r="E594" s="7"/>
      <c r="I594" s="132"/>
    </row>
    <row r="595" spans="5:9" ht="15.75" customHeight="1" x14ac:dyDescent="0.15">
      <c r="E595" s="7"/>
      <c r="I595" s="132"/>
    </row>
    <row r="596" spans="5:9" ht="15.75" customHeight="1" x14ac:dyDescent="0.15">
      <c r="E596" s="7"/>
      <c r="I596" s="132"/>
    </row>
    <row r="597" spans="5:9" ht="15.75" customHeight="1" x14ac:dyDescent="0.15">
      <c r="E597" s="7"/>
      <c r="I597" s="132"/>
    </row>
    <row r="598" spans="5:9" ht="15.75" customHeight="1" x14ac:dyDescent="0.15">
      <c r="E598" s="7"/>
      <c r="I598" s="132"/>
    </row>
    <row r="599" spans="5:9" ht="15.75" customHeight="1" x14ac:dyDescent="0.15">
      <c r="E599" s="7"/>
      <c r="I599" s="132"/>
    </row>
    <row r="600" spans="5:9" ht="15.75" customHeight="1" x14ac:dyDescent="0.15">
      <c r="E600" s="7"/>
      <c r="I600" s="132"/>
    </row>
    <row r="601" spans="5:9" ht="15.75" customHeight="1" x14ac:dyDescent="0.15">
      <c r="E601" s="7"/>
      <c r="I601" s="132"/>
    </row>
    <row r="602" spans="5:9" ht="15.75" customHeight="1" x14ac:dyDescent="0.15">
      <c r="E602" s="7"/>
      <c r="I602" s="132"/>
    </row>
    <row r="603" spans="5:9" ht="15.75" customHeight="1" x14ac:dyDescent="0.15">
      <c r="E603" s="7"/>
      <c r="I603" s="132"/>
    </row>
    <row r="604" spans="5:9" ht="15.75" customHeight="1" x14ac:dyDescent="0.15">
      <c r="E604" s="7"/>
      <c r="I604" s="132"/>
    </row>
    <row r="605" spans="5:9" ht="15.75" customHeight="1" x14ac:dyDescent="0.15">
      <c r="E605" s="7"/>
      <c r="I605" s="132"/>
    </row>
    <row r="606" spans="5:9" ht="15.75" customHeight="1" x14ac:dyDescent="0.15">
      <c r="E606" s="7"/>
      <c r="I606" s="132"/>
    </row>
    <row r="607" spans="5:9" ht="15.75" customHeight="1" x14ac:dyDescent="0.15">
      <c r="E607" s="7"/>
      <c r="I607" s="132"/>
    </row>
    <row r="608" spans="5:9" ht="15.75" customHeight="1" x14ac:dyDescent="0.15">
      <c r="E608" s="7"/>
      <c r="I608" s="132"/>
    </row>
    <row r="609" spans="5:9" ht="15.75" customHeight="1" x14ac:dyDescent="0.15">
      <c r="E609" s="7"/>
      <c r="I609" s="132"/>
    </row>
    <row r="610" spans="5:9" ht="15.75" customHeight="1" x14ac:dyDescent="0.15">
      <c r="E610" s="7"/>
      <c r="I610" s="132"/>
    </row>
    <row r="611" spans="5:9" ht="15.75" customHeight="1" x14ac:dyDescent="0.15">
      <c r="E611" s="7"/>
      <c r="I611" s="132"/>
    </row>
    <row r="612" spans="5:9" ht="15.75" customHeight="1" x14ac:dyDescent="0.15">
      <c r="E612" s="7"/>
      <c r="I612" s="132"/>
    </row>
    <row r="613" spans="5:9" ht="15.75" customHeight="1" x14ac:dyDescent="0.15">
      <c r="E613" s="7"/>
      <c r="I613" s="132"/>
    </row>
    <row r="614" spans="5:9" ht="15.75" customHeight="1" x14ac:dyDescent="0.15">
      <c r="E614" s="7"/>
      <c r="I614" s="132"/>
    </row>
    <row r="615" spans="5:9" ht="15.75" customHeight="1" x14ac:dyDescent="0.15">
      <c r="E615" s="7"/>
      <c r="I615" s="132"/>
    </row>
    <row r="616" spans="5:9" ht="15.75" customHeight="1" x14ac:dyDescent="0.15">
      <c r="E616" s="7"/>
      <c r="I616" s="132"/>
    </row>
    <row r="617" spans="5:9" ht="15.75" customHeight="1" x14ac:dyDescent="0.15">
      <c r="E617" s="7"/>
      <c r="I617" s="132"/>
    </row>
    <row r="618" spans="5:9" ht="15.75" customHeight="1" x14ac:dyDescent="0.15">
      <c r="E618" s="7"/>
      <c r="I618" s="132"/>
    </row>
    <row r="619" spans="5:9" ht="15.75" customHeight="1" x14ac:dyDescent="0.15">
      <c r="E619" s="7"/>
      <c r="I619" s="132"/>
    </row>
    <row r="620" spans="5:9" ht="15.75" customHeight="1" x14ac:dyDescent="0.15">
      <c r="E620" s="7"/>
      <c r="I620" s="132"/>
    </row>
    <row r="621" spans="5:9" ht="15.75" customHeight="1" x14ac:dyDescent="0.15">
      <c r="E621" s="7"/>
      <c r="I621" s="132"/>
    </row>
    <row r="622" spans="5:9" ht="15.75" customHeight="1" x14ac:dyDescent="0.15">
      <c r="E622" s="7"/>
      <c r="I622" s="132"/>
    </row>
    <row r="623" spans="5:9" ht="15.75" customHeight="1" x14ac:dyDescent="0.15">
      <c r="E623" s="7"/>
      <c r="I623" s="132"/>
    </row>
    <row r="624" spans="5:9" ht="15.75" customHeight="1" x14ac:dyDescent="0.15">
      <c r="E624" s="7"/>
      <c r="I624" s="132"/>
    </row>
    <row r="625" spans="5:9" ht="15.75" customHeight="1" x14ac:dyDescent="0.15">
      <c r="E625" s="7"/>
      <c r="I625" s="132"/>
    </row>
    <row r="626" spans="5:9" ht="15.75" customHeight="1" x14ac:dyDescent="0.15">
      <c r="E626" s="7"/>
      <c r="I626" s="132"/>
    </row>
    <row r="627" spans="5:9" ht="15.75" customHeight="1" x14ac:dyDescent="0.15">
      <c r="E627" s="7"/>
      <c r="I627" s="132"/>
    </row>
    <row r="628" spans="5:9" ht="15.75" customHeight="1" x14ac:dyDescent="0.15">
      <c r="E628" s="7"/>
      <c r="I628" s="132"/>
    </row>
    <row r="629" spans="5:9" ht="15.75" customHeight="1" x14ac:dyDescent="0.15">
      <c r="E629" s="7"/>
      <c r="I629" s="132"/>
    </row>
    <row r="630" spans="5:9" ht="15.75" customHeight="1" x14ac:dyDescent="0.15">
      <c r="E630" s="7"/>
      <c r="I630" s="132"/>
    </row>
    <row r="631" spans="5:9" ht="15.75" customHeight="1" x14ac:dyDescent="0.15">
      <c r="E631" s="7"/>
      <c r="I631" s="132"/>
    </row>
    <row r="632" spans="5:9" ht="15.75" customHeight="1" x14ac:dyDescent="0.15">
      <c r="E632" s="7"/>
      <c r="I632" s="132"/>
    </row>
    <row r="633" spans="5:9" ht="15.75" customHeight="1" x14ac:dyDescent="0.15">
      <c r="E633" s="7"/>
      <c r="I633" s="132"/>
    </row>
    <row r="634" spans="5:9" ht="15.75" customHeight="1" x14ac:dyDescent="0.15">
      <c r="E634" s="7"/>
      <c r="I634" s="132"/>
    </row>
    <row r="635" spans="5:9" ht="15.75" customHeight="1" x14ac:dyDescent="0.15">
      <c r="E635" s="7"/>
      <c r="I635" s="132"/>
    </row>
    <row r="636" spans="5:9" ht="15.75" customHeight="1" x14ac:dyDescent="0.15">
      <c r="E636" s="7"/>
      <c r="I636" s="132"/>
    </row>
    <row r="637" spans="5:9" ht="15.75" customHeight="1" x14ac:dyDescent="0.15">
      <c r="E637" s="7"/>
      <c r="I637" s="132"/>
    </row>
    <row r="638" spans="5:9" ht="15.75" customHeight="1" x14ac:dyDescent="0.15">
      <c r="E638" s="7"/>
      <c r="I638" s="132"/>
    </row>
    <row r="639" spans="5:9" ht="15.75" customHeight="1" x14ac:dyDescent="0.15">
      <c r="E639" s="7"/>
      <c r="I639" s="132"/>
    </row>
    <row r="640" spans="5:9" ht="15.75" customHeight="1" x14ac:dyDescent="0.15">
      <c r="E640" s="7"/>
      <c r="I640" s="132"/>
    </row>
    <row r="641" spans="5:9" ht="15.75" customHeight="1" x14ac:dyDescent="0.15">
      <c r="E641" s="7"/>
      <c r="I641" s="132"/>
    </row>
    <row r="642" spans="5:9" ht="15.75" customHeight="1" x14ac:dyDescent="0.15">
      <c r="E642" s="7"/>
      <c r="I642" s="132"/>
    </row>
    <row r="643" spans="5:9" ht="15.75" customHeight="1" x14ac:dyDescent="0.15">
      <c r="E643" s="7"/>
      <c r="I643" s="132"/>
    </row>
    <row r="644" spans="5:9" ht="15.75" customHeight="1" x14ac:dyDescent="0.15">
      <c r="E644" s="7"/>
      <c r="I644" s="132"/>
    </row>
    <row r="645" spans="5:9" ht="15.75" customHeight="1" x14ac:dyDescent="0.15">
      <c r="E645" s="7"/>
      <c r="I645" s="132"/>
    </row>
    <row r="646" spans="5:9" ht="15.75" customHeight="1" x14ac:dyDescent="0.15">
      <c r="E646" s="7"/>
      <c r="I646" s="132"/>
    </row>
    <row r="647" spans="5:9" ht="15.75" customHeight="1" x14ac:dyDescent="0.15">
      <c r="E647" s="7"/>
      <c r="I647" s="132"/>
    </row>
    <row r="648" spans="5:9" ht="15.75" customHeight="1" x14ac:dyDescent="0.15">
      <c r="E648" s="7"/>
      <c r="I648" s="132"/>
    </row>
    <row r="649" spans="5:9" ht="15.75" customHeight="1" x14ac:dyDescent="0.15">
      <c r="E649" s="7"/>
      <c r="I649" s="132"/>
    </row>
    <row r="650" spans="5:9" ht="15.75" customHeight="1" x14ac:dyDescent="0.15">
      <c r="E650" s="7"/>
      <c r="I650" s="132"/>
    </row>
    <row r="651" spans="5:9" ht="15.75" customHeight="1" x14ac:dyDescent="0.15">
      <c r="E651" s="7"/>
      <c r="I651" s="132"/>
    </row>
    <row r="652" spans="5:9" ht="15.75" customHeight="1" x14ac:dyDescent="0.15">
      <c r="E652" s="7"/>
      <c r="I652" s="132"/>
    </row>
    <row r="653" spans="5:9" ht="15.75" customHeight="1" x14ac:dyDescent="0.15">
      <c r="E653" s="7"/>
      <c r="I653" s="132"/>
    </row>
    <row r="654" spans="5:9" ht="15.75" customHeight="1" x14ac:dyDescent="0.15">
      <c r="E654" s="7"/>
      <c r="I654" s="132"/>
    </row>
    <row r="655" spans="5:9" ht="15.75" customHeight="1" x14ac:dyDescent="0.15">
      <c r="E655" s="7"/>
      <c r="I655" s="132"/>
    </row>
    <row r="656" spans="5:9" ht="15.75" customHeight="1" x14ac:dyDescent="0.15">
      <c r="E656" s="7"/>
      <c r="I656" s="132"/>
    </row>
    <row r="657" spans="5:9" ht="15.75" customHeight="1" x14ac:dyDescent="0.15">
      <c r="E657" s="7"/>
      <c r="I657" s="132"/>
    </row>
    <row r="658" spans="5:9" ht="15.75" customHeight="1" x14ac:dyDescent="0.15">
      <c r="E658" s="7"/>
      <c r="I658" s="132"/>
    </row>
    <row r="659" spans="5:9" ht="15.75" customHeight="1" x14ac:dyDescent="0.15">
      <c r="E659" s="7"/>
      <c r="I659" s="132"/>
    </row>
    <row r="660" spans="5:9" ht="15.75" customHeight="1" x14ac:dyDescent="0.15">
      <c r="E660" s="7"/>
      <c r="I660" s="132"/>
    </row>
    <row r="661" spans="5:9" ht="15.75" customHeight="1" x14ac:dyDescent="0.15">
      <c r="E661" s="7"/>
      <c r="I661" s="132"/>
    </row>
    <row r="662" spans="5:9" ht="15.75" customHeight="1" x14ac:dyDescent="0.15">
      <c r="E662" s="7"/>
      <c r="I662" s="132"/>
    </row>
    <row r="663" spans="5:9" ht="15.75" customHeight="1" x14ac:dyDescent="0.15">
      <c r="E663" s="7"/>
      <c r="I663" s="132"/>
    </row>
    <row r="664" spans="5:9" ht="15.75" customHeight="1" x14ac:dyDescent="0.15">
      <c r="E664" s="7"/>
      <c r="I664" s="132"/>
    </row>
    <row r="665" spans="5:9" ht="15.75" customHeight="1" x14ac:dyDescent="0.15">
      <c r="E665" s="7"/>
      <c r="I665" s="132"/>
    </row>
    <row r="666" spans="5:9" ht="15.75" customHeight="1" x14ac:dyDescent="0.15">
      <c r="E666" s="7"/>
      <c r="I666" s="132"/>
    </row>
    <row r="667" spans="5:9" ht="15.75" customHeight="1" x14ac:dyDescent="0.15">
      <c r="E667" s="7"/>
      <c r="I667" s="132"/>
    </row>
    <row r="668" spans="5:9" ht="15.75" customHeight="1" x14ac:dyDescent="0.15">
      <c r="E668" s="7"/>
      <c r="I668" s="132"/>
    </row>
    <row r="669" spans="5:9" ht="15.75" customHeight="1" x14ac:dyDescent="0.15">
      <c r="E669" s="7"/>
      <c r="I669" s="132"/>
    </row>
    <row r="670" spans="5:9" ht="15.75" customHeight="1" x14ac:dyDescent="0.15">
      <c r="E670" s="7"/>
      <c r="I670" s="132"/>
    </row>
    <row r="671" spans="5:9" ht="15.75" customHeight="1" x14ac:dyDescent="0.15">
      <c r="E671" s="7"/>
      <c r="I671" s="132"/>
    </row>
    <row r="672" spans="5:9" ht="15.75" customHeight="1" x14ac:dyDescent="0.15">
      <c r="E672" s="7"/>
      <c r="I672" s="132"/>
    </row>
    <row r="673" spans="5:9" ht="15.75" customHeight="1" x14ac:dyDescent="0.15">
      <c r="E673" s="7"/>
      <c r="I673" s="132"/>
    </row>
    <row r="674" spans="5:9" ht="15.75" customHeight="1" x14ac:dyDescent="0.15">
      <c r="E674" s="7"/>
      <c r="I674" s="132"/>
    </row>
    <row r="675" spans="5:9" ht="15.75" customHeight="1" x14ac:dyDescent="0.15">
      <c r="E675" s="7"/>
      <c r="I675" s="132"/>
    </row>
    <row r="676" spans="5:9" ht="15.75" customHeight="1" x14ac:dyDescent="0.15">
      <c r="E676" s="7"/>
      <c r="I676" s="132"/>
    </row>
    <row r="677" spans="5:9" ht="15.75" customHeight="1" x14ac:dyDescent="0.15">
      <c r="E677" s="7"/>
      <c r="I677" s="132"/>
    </row>
    <row r="678" spans="5:9" ht="15.75" customHeight="1" x14ac:dyDescent="0.15">
      <c r="E678" s="7"/>
      <c r="I678" s="132"/>
    </row>
    <row r="679" spans="5:9" ht="15.75" customHeight="1" x14ac:dyDescent="0.15">
      <c r="E679" s="7"/>
      <c r="I679" s="132"/>
    </row>
    <row r="680" spans="5:9" ht="15.75" customHeight="1" x14ac:dyDescent="0.15">
      <c r="E680" s="7"/>
      <c r="I680" s="132"/>
    </row>
    <row r="681" spans="5:9" ht="15.75" customHeight="1" x14ac:dyDescent="0.15">
      <c r="E681" s="7"/>
      <c r="I681" s="132"/>
    </row>
    <row r="682" spans="5:9" ht="15.75" customHeight="1" x14ac:dyDescent="0.15">
      <c r="E682" s="7"/>
      <c r="I682" s="132"/>
    </row>
    <row r="683" spans="5:9" ht="15.75" customHeight="1" x14ac:dyDescent="0.15">
      <c r="E683" s="7"/>
      <c r="I683" s="132"/>
    </row>
    <row r="684" spans="5:9" ht="15.75" customHeight="1" x14ac:dyDescent="0.15">
      <c r="E684" s="7"/>
      <c r="I684" s="132"/>
    </row>
    <row r="685" spans="5:9" ht="15.75" customHeight="1" x14ac:dyDescent="0.15">
      <c r="E685" s="7"/>
      <c r="I685" s="132"/>
    </row>
    <row r="686" spans="5:9" ht="15.75" customHeight="1" x14ac:dyDescent="0.15">
      <c r="E686" s="7"/>
      <c r="I686" s="132"/>
    </row>
    <row r="687" spans="5:9" ht="15.75" customHeight="1" x14ac:dyDescent="0.15">
      <c r="E687" s="7"/>
      <c r="I687" s="132"/>
    </row>
    <row r="688" spans="5:9" ht="15.75" customHeight="1" x14ac:dyDescent="0.15">
      <c r="E688" s="7"/>
      <c r="I688" s="132"/>
    </row>
    <row r="689" spans="5:9" ht="15.75" customHeight="1" x14ac:dyDescent="0.15">
      <c r="E689" s="7"/>
      <c r="I689" s="132"/>
    </row>
    <row r="690" spans="5:9" ht="15.75" customHeight="1" x14ac:dyDescent="0.15">
      <c r="E690" s="7"/>
      <c r="I690" s="132"/>
    </row>
    <row r="691" spans="5:9" ht="15.75" customHeight="1" x14ac:dyDescent="0.15">
      <c r="E691" s="7"/>
      <c r="I691" s="132"/>
    </row>
    <row r="692" spans="5:9" ht="15.75" customHeight="1" x14ac:dyDescent="0.15">
      <c r="E692" s="7"/>
      <c r="I692" s="132"/>
    </row>
    <row r="693" spans="5:9" ht="15.75" customHeight="1" x14ac:dyDescent="0.15">
      <c r="E693" s="7"/>
      <c r="I693" s="132"/>
    </row>
    <row r="694" spans="5:9" ht="15.75" customHeight="1" x14ac:dyDescent="0.15">
      <c r="E694" s="7"/>
      <c r="I694" s="132"/>
    </row>
    <row r="695" spans="5:9" ht="15.75" customHeight="1" x14ac:dyDescent="0.15">
      <c r="E695" s="7"/>
      <c r="I695" s="132"/>
    </row>
    <row r="696" spans="5:9" ht="15.75" customHeight="1" x14ac:dyDescent="0.15">
      <c r="E696" s="7"/>
      <c r="I696" s="132"/>
    </row>
    <row r="697" spans="5:9" ht="15.75" customHeight="1" x14ac:dyDescent="0.15">
      <c r="E697" s="7"/>
      <c r="I697" s="132"/>
    </row>
    <row r="698" spans="5:9" ht="15.75" customHeight="1" x14ac:dyDescent="0.15">
      <c r="E698" s="7"/>
      <c r="I698" s="132"/>
    </row>
    <row r="699" spans="5:9" ht="15.75" customHeight="1" x14ac:dyDescent="0.15">
      <c r="E699" s="7"/>
      <c r="I699" s="132"/>
    </row>
    <row r="700" spans="5:9" ht="15.75" customHeight="1" x14ac:dyDescent="0.15">
      <c r="E700" s="7"/>
      <c r="I700" s="132"/>
    </row>
    <row r="701" spans="5:9" ht="15.75" customHeight="1" x14ac:dyDescent="0.15">
      <c r="E701" s="7"/>
      <c r="I701" s="132"/>
    </row>
    <row r="702" spans="5:9" ht="15.75" customHeight="1" x14ac:dyDescent="0.15">
      <c r="E702" s="7"/>
      <c r="I702" s="132"/>
    </row>
    <row r="703" spans="5:9" ht="15.75" customHeight="1" x14ac:dyDescent="0.15">
      <c r="E703" s="7"/>
      <c r="I703" s="132"/>
    </row>
    <row r="704" spans="5:9" ht="15.75" customHeight="1" x14ac:dyDescent="0.15">
      <c r="E704" s="7"/>
      <c r="I704" s="132"/>
    </row>
    <row r="705" spans="5:9" ht="15.75" customHeight="1" x14ac:dyDescent="0.15">
      <c r="E705" s="7"/>
      <c r="I705" s="132"/>
    </row>
    <row r="706" spans="5:9" ht="15.75" customHeight="1" x14ac:dyDescent="0.15">
      <c r="E706" s="7"/>
      <c r="I706" s="132"/>
    </row>
    <row r="707" spans="5:9" ht="15.75" customHeight="1" x14ac:dyDescent="0.15">
      <c r="E707" s="7"/>
      <c r="I707" s="132"/>
    </row>
    <row r="708" spans="5:9" ht="15.75" customHeight="1" x14ac:dyDescent="0.15">
      <c r="E708" s="7"/>
      <c r="I708" s="132"/>
    </row>
    <row r="709" spans="5:9" ht="15.75" customHeight="1" x14ac:dyDescent="0.15">
      <c r="E709" s="7"/>
      <c r="I709" s="132"/>
    </row>
    <row r="710" spans="5:9" ht="15.75" customHeight="1" x14ac:dyDescent="0.15">
      <c r="E710" s="7"/>
      <c r="I710" s="132"/>
    </row>
    <row r="711" spans="5:9" ht="15.75" customHeight="1" x14ac:dyDescent="0.15">
      <c r="E711" s="7"/>
      <c r="I711" s="132"/>
    </row>
    <row r="712" spans="5:9" ht="15.75" customHeight="1" x14ac:dyDescent="0.15">
      <c r="E712" s="7"/>
      <c r="I712" s="132"/>
    </row>
    <row r="713" spans="5:9" ht="15.75" customHeight="1" x14ac:dyDescent="0.15">
      <c r="E713" s="7"/>
      <c r="I713" s="132"/>
    </row>
    <row r="714" spans="5:9" ht="15.75" customHeight="1" x14ac:dyDescent="0.15">
      <c r="E714" s="7"/>
      <c r="I714" s="132"/>
    </row>
    <row r="715" spans="5:9" ht="15.75" customHeight="1" x14ac:dyDescent="0.15">
      <c r="E715" s="7"/>
      <c r="I715" s="132"/>
    </row>
    <row r="716" spans="5:9" ht="15.75" customHeight="1" x14ac:dyDescent="0.15">
      <c r="E716" s="7"/>
      <c r="I716" s="132"/>
    </row>
    <row r="717" spans="5:9" ht="15.75" customHeight="1" x14ac:dyDescent="0.15">
      <c r="E717" s="7"/>
      <c r="I717" s="132"/>
    </row>
    <row r="718" spans="5:9" ht="15.75" customHeight="1" x14ac:dyDescent="0.15">
      <c r="E718" s="7"/>
      <c r="I718" s="132"/>
    </row>
    <row r="719" spans="5:9" ht="15.75" customHeight="1" x14ac:dyDescent="0.15">
      <c r="E719" s="7"/>
      <c r="I719" s="132"/>
    </row>
    <row r="720" spans="5:9" ht="15.75" customHeight="1" x14ac:dyDescent="0.15">
      <c r="E720" s="7"/>
      <c r="I720" s="132"/>
    </row>
    <row r="721" spans="5:9" ht="15.75" customHeight="1" x14ac:dyDescent="0.15">
      <c r="E721" s="7"/>
      <c r="I721" s="132"/>
    </row>
    <row r="722" spans="5:9" ht="15.75" customHeight="1" x14ac:dyDescent="0.15">
      <c r="E722" s="7"/>
      <c r="I722" s="132"/>
    </row>
    <row r="723" spans="5:9" ht="15.75" customHeight="1" x14ac:dyDescent="0.15">
      <c r="E723" s="7"/>
      <c r="I723" s="132"/>
    </row>
    <row r="724" spans="5:9" ht="15.75" customHeight="1" x14ac:dyDescent="0.15">
      <c r="E724" s="7"/>
      <c r="I724" s="132"/>
    </row>
    <row r="725" spans="5:9" ht="15.75" customHeight="1" x14ac:dyDescent="0.15">
      <c r="E725" s="7"/>
      <c r="I725" s="132"/>
    </row>
    <row r="726" spans="5:9" ht="15.75" customHeight="1" x14ac:dyDescent="0.15">
      <c r="E726" s="7"/>
      <c r="I726" s="132"/>
    </row>
    <row r="727" spans="5:9" ht="15.75" customHeight="1" x14ac:dyDescent="0.15">
      <c r="E727" s="7"/>
      <c r="I727" s="132"/>
    </row>
    <row r="728" spans="5:9" ht="15.75" customHeight="1" x14ac:dyDescent="0.15">
      <c r="E728" s="7"/>
      <c r="I728" s="132"/>
    </row>
    <row r="729" spans="5:9" ht="15.75" customHeight="1" x14ac:dyDescent="0.15">
      <c r="E729" s="7"/>
      <c r="I729" s="132"/>
    </row>
    <row r="730" spans="5:9" ht="15.75" customHeight="1" x14ac:dyDescent="0.15">
      <c r="E730" s="7"/>
      <c r="I730" s="132"/>
    </row>
    <row r="731" spans="5:9" ht="15.75" customHeight="1" x14ac:dyDescent="0.15">
      <c r="E731" s="7"/>
      <c r="I731" s="132"/>
    </row>
    <row r="732" spans="5:9" ht="15.75" customHeight="1" x14ac:dyDescent="0.15">
      <c r="E732" s="7"/>
      <c r="I732" s="132"/>
    </row>
    <row r="733" spans="5:9" ht="15.75" customHeight="1" x14ac:dyDescent="0.15">
      <c r="E733" s="7"/>
      <c r="I733" s="132"/>
    </row>
    <row r="734" spans="5:9" ht="15.75" customHeight="1" x14ac:dyDescent="0.15">
      <c r="E734" s="7"/>
      <c r="I734" s="132"/>
    </row>
    <row r="735" spans="5:9" ht="15.75" customHeight="1" x14ac:dyDescent="0.15">
      <c r="E735" s="7"/>
      <c r="I735" s="132"/>
    </row>
    <row r="736" spans="5:9" ht="15.75" customHeight="1" x14ac:dyDescent="0.15">
      <c r="E736" s="7"/>
      <c r="I736" s="132"/>
    </row>
    <row r="737" spans="5:9" ht="15.75" customHeight="1" x14ac:dyDescent="0.15">
      <c r="E737" s="7"/>
      <c r="I737" s="132"/>
    </row>
    <row r="738" spans="5:9" ht="15.75" customHeight="1" x14ac:dyDescent="0.15">
      <c r="E738" s="7"/>
      <c r="I738" s="132"/>
    </row>
    <row r="739" spans="5:9" ht="15.75" customHeight="1" x14ac:dyDescent="0.15">
      <c r="E739" s="7"/>
      <c r="I739" s="132"/>
    </row>
    <row r="740" spans="5:9" ht="15.75" customHeight="1" x14ac:dyDescent="0.15">
      <c r="E740" s="7"/>
      <c r="I740" s="132"/>
    </row>
    <row r="741" spans="5:9" ht="15.75" customHeight="1" x14ac:dyDescent="0.15">
      <c r="E741" s="7"/>
      <c r="I741" s="132"/>
    </row>
    <row r="742" spans="5:9" ht="15.75" customHeight="1" x14ac:dyDescent="0.15">
      <c r="E742" s="7"/>
      <c r="I742" s="132"/>
    </row>
    <row r="743" spans="5:9" ht="15.75" customHeight="1" x14ac:dyDescent="0.15">
      <c r="E743" s="7"/>
      <c r="I743" s="132"/>
    </row>
    <row r="744" spans="5:9" ht="15.75" customHeight="1" x14ac:dyDescent="0.15">
      <c r="E744" s="7"/>
      <c r="I744" s="132"/>
    </row>
    <row r="745" spans="5:9" ht="15.75" customHeight="1" x14ac:dyDescent="0.15">
      <c r="E745" s="7"/>
      <c r="I745" s="132"/>
    </row>
    <row r="746" spans="5:9" ht="15.75" customHeight="1" x14ac:dyDescent="0.15">
      <c r="E746" s="7"/>
      <c r="I746" s="132"/>
    </row>
    <row r="747" spans="5:9" ht="15.75" customHeight="1" x14ac:dyDescent="0.15">
      <c r="E747" s="7"/>
      <c r="I747" s="132"/>
    </row>
    <row r="748" spans="5:9" ht="15.75" customHeight="1" x14ac:dyDescent="0.15">
      <c r="E748" s="7"/>
      <c r="I748" s="132"/>
    </row>
    <row r="749" spans="5:9" ht="15.75" customHeight="1" x14ac:dyDescent="0.15">
      <c r="E749" s="7"/>
      <c r="I749" s="132"/>
    </row>
    <row r="750" spans="5:9" ht="15.75" customHeight="1" x14ac:dyDescent="0.15">
      <c r="E750" s="7"/>
      <c r="I750" s="132"/>
    </row>
    <row r="751" spans="5:9" ht="15.75" customHeight="1" x14ac:dyDescent="0.15">
      <c r="E751" s="7"/>
      <c r="I751" s="132"/>
    </row>
    <row r="752" spans="5:9" ht="15.75" customHeight="1" x14ac:dyDescent="0.15">
      <c r="E752" s="7"/>
      <c r="I752" s="132"/>
    </row>
    <row r="753" spans="5:9" ht="15.75" customHeight="1" x14ac:dyDescent="0.15">
      <c r="E753" s="7"/>
      <c r="I753" s="132"/>
    </row>
    <row r="754" spans="5:9" ht="15.75" customHeight="1" x14ac:dyDescent="0.15">
      <c r="E754" s="7"/>
      <c r="I754" s="132"/>
    </row>
    <row r="755" spans="5:9" ht="15.75" customHeight="1" x14ac:dyDescent="0.15">
      <c r="E755" s="7"/>
      <c r="I755" s="132"/>
    </row>
    <row r="756" spans="5:9" ht="15.75" customHeight="1" x14ac:dyDescent="0.15">
      <c r="E756" s="7"/>
      <c r="I756" s="132"/>
    </row>
    <row r="757" spans="5:9" ht="15.75" customHeight="1" x14ac:dyDescent="0.15">
      <c r="E757" s="7"/>
      <c r="I757" s="132"/>
    </row>
    <row r="758" spans="5:9" ht="15.75" customHeight="1" x14ac:dyDescent="0.15">
      <c r="E758" s="7"/>
      <c r="I758" s="132"/>
    </row>
    <row r="759" spans="5:9" ht="15.75" customHeight="1" x14ac:dyDescent="0.15">
      <c r="E759" s="7"/>
      <c r="I759" s="132"/>
    </row>
    <row r="760" spans="5:9" ht="15.75" customHeight="1" x14ac:dyDescent="0.15">
      <c r="E760" s="7"/>
      <c r="I760" s="132"/>
    </row>
    <row r="761" spans="5:9" ht="15.75" customHeight="1" x14ac:dyDescent="0.15">
      <c r="E761" s="7"/>
      <c r="I761" s="132"/>
    </row>
    <row r="762" spans="5:9" ht="15.75" customHeight="1" x14ac:dyDescent="0.15">
      <c r="E762" s="7"/>
      <c r="I762" s="132"/>
    </row>
    <row r="763" spans="5:9" ht="15.75" customHeight="1" x14ac:dyDescent="0.15">
      <c r="E763" s="7"/>
      <c r="I763" s="132"/>
    </row>
    <row r="764" spans="5:9" ht="15.75" customHeight="1" x14ac:dyDescent="0.15">
      <c r="E764" s="7"/>
      <c r="I764" s="132"/>
    </row>
    <row r="765" spans="5:9" ht="15.75" customHeight="1" x14ac:dyDescent="0.15">
      <c r="E765" s="7"/>
      <c r="I765" s="132"/>
    </row>
    <row r="766" spans="5:9" ht="15.75" customHeight="1" x14ac:dyDescent="0.15">
      <c r="E766" s="7"/>
      <c r="I766" s="132"/>
    </row>
    <row r="767" spans="5:9" ht="15.75" customHeight="1" x14ac:dyDescent="0.15">
      <c r="E767" s="7"/>
      <c r="I767" s="132"/>
    </row>
    <row r="768" spans="5:9" ht="15.75" customHeight="1" x14ac:dyDescent="0.15">
      <c r="E768" s="7"/>
      <c r="I768" s="132"/>
    </row>
    <row r="769" spans="5:9" ht="15.75" customHeight="1" x14ac:dyDescent="0.15">
      <c r="E769" s="7"/>
      <c r="I769" s="132"/>
    </row>
    <row r="770" spans="5:9" ht="15.75" customHeight="1" x14ac:dyDescent="0.15">
      <c r="E770" s="7"/>
      <c r="I770" s="132"/>
    </row>
    <row r="771" spans="5:9" ht="15.75" customHeight="1" x14ac:dyDescent="0.15">
      <c r="E771" s="7"/>
      <c r="I771" s="132"/>
    </row>
    <row r="772" spans="5:9" ht="15.75" customHeight="1" x14ac:dyDescent="0.15">
      <c r="E772" s="7"/>
      <c r="I772" s="132"/>
    </row>
    <row r="773" spans="5:9" ht="15.75" customHeight="1" x14ac:dyDescent="0.15">
      <c r="E773" s="7"/>
      <c r="I773" s="132"/>
    </row>
    <row r="774" spans="5:9" ht="15.75" customHeight="1" x14ac:dyDescent="0.15">
      <c r="E774" s="7"/>
      <c r="I774" s="132"/>
    </row>
    <row r="775" spans="5:9" ht="15.75" customHeight="1" x14ac:dyDescent="0.15">
      <c r="E775" s="7"/>
      <c r="I775" s="132"/>
    </row>
    <row r="776" spans="5:9" ht="15.75" customHeight="1" x14ac:dyDescent="0.15">
      <c r="E776" s="7"/>
      <c r="I776" s="132"/>
    </row>
    <row r="777" spans="5:9" ht="15.75" customHeight="1" x14ac:dyDescent="0.15">
      <c r="E777" s="7"/>
      <c r="I777" s="132"/>
    </row>
    <row r="778" spans="5:9" ht="15.75" customHeight="1" x14ac:dyDescent="0.15">
      <c r="E778" s="7"/>
      <c r="I778" s="132"/>
    </row>
    <row r="779" spans="5:9" ht="15.75" customHeight="1" x14ac:dyDescent="0.15">
      <c r="E779" s="7"/>
      <c r="I779" s="132"/>
    </row>
    <row r="780" spans="5:9" ht="15.75" customHeight="1" x14ac:dyDescent="0.15">
      <c r="E780" s="7"/>
      <c r="I780" s="132"/>
    </row>
    <row r="781" spans="5:9" ht="15.75" customHeight="1" x14ac:dyDescent="0.15">
      <c r="E781" s="7"/>
      <c r="I781" s="132"/>
    </row>
    <row r="782" spans="5:9" ht="15.75" customHeight="1" x14ac:dyDescent="0.15">
      <c r="E782" s="7"/>
      <c r="I782" s="132"/>
    </row>
    <row r="783" spans="5:9" ht="15.75" customHeight="1" x14ac:dyDescent="0.15">
      <c r="E783" s="7"/>
      <c r="I783" s="132"/>
    </row>
    <row r="784" spans="5:9" ht="15.75" customHeight="1" x14ac:dyDescent="0.15">
      <c r="E784" s="7"/>
      <c r="I784" s="132"/>
    </row>
    <row r="785" spans="5:9" ht="15.75" customHeight="1" x14ac:dyDescent="0.15">
      <c r="E785" s="7"/>
      <c r="I785" s="132"/>
    </row>
    <row r="786" spans="5:9" ht="15.75" customHeight="1" x14ac:dyDescent="0.15">
      <c r="E786" s="7"/>
      <c r="I786" s="132"/>
    </row>
    <row r="787" spans="5:9" ht="15.75" customHeight="1" x14ac:dyDescent="0.15">
      <c r="E787" s="7"/>
      <c r="I787" s="132"/>
    </row>
    <row r="788" spans="5:9" ht="15.75" customHeight="1" x14ac:dyDescent="0.15">
      <c r="E788" s="7"/>
      <c r="I788" s="132"/>
    </row>
    <row r="789" spans="5:9" ht="15.75" customHeight="1" x14ac:dyDescent="0.15">
      <c r="E789" s="7"/>
      <c r="I789" s="132"/>
    </row>
    <row r="790" spans="5:9" ht="15.75" customHeight="1" x14ac:dyDescent="0.15">
      <c r="E790" s="7"/>
      <c r="I790" s="132"/>
    </row>
    <row r="791" spans="5:9" ht="15.75" customHeight="1" x14ac:dyDescent="0.15">
      <c r="E791" s="7"/>
      <c r="I791" s="132"/>
    </row>
    <row r="792" spans="5:9" ht="15.75" customHeight="1" x14ac:dyDescent="0.15">
      <c r="E792" s="7"/>
      <c r="I792" s="132"/>
    </row>
    <row r="793" spans="5:9" ht="15.75" customHeight="1" x14ac:dyDescent="0.15">
      <c r="E793" s="7"/>
      <c r="I793" s="132"/>
    </row>
    <row r="794" spans="5:9" ht="15.75" customHeight="1" x14ac:dyDescent="0.15">
      <c r="E794" s="7"/>
      <c r="I794" s="132"/>
    </row>
    <row r="795" spans="5:9" ht="15.75" customHeight="1" x14ac:dyDescent="0.15">
      <c r="E795" s="7"/>
      <c r="I795" s="132"/>
    </row>
    <row r="796" spans="5:9" ht="15.75" customHeight="1" x14ac:dyDescent="0.15">
      <c r="E796" s="7"/>
      <c r="I796" s="132"/>
    </row>
    <row r="797" spans="5:9" ht="15.75" customHeight="1" x14ac:dyDescent="0.15">
      <c r="E797" s="7"/>
      <c r="I797" s="132"/>
    </row>
    <row r="798" spans="5:9" ht="15.75" customHeight="1" x14ac:dyDescent="0.15">
      <c r="E798" s="7"/>
      <c r="I798" s="132"/>
    </row>
    <row r="799" spans="5:9" ht="15.75" customHeight="1" x14ac:dyDescent="0.15">
      <c r="E799" s="7"/>
      <c r="I799" s="132"/>
    </row>
    <row r="800" spans="5:9" ht="15.75" customHeight="1" x14ac:dyDescent="0.15">
      <c r="E800" s="7"/>
      <c r="I800" s="132"/>
    </row>
    <row r="801" spans="5:9" ht="15.75" customHeight="1" x14ac:dyDescent="0.15">
      <c r="E801" s="7"/>
      <c r="I801" s="132"/>
    </row>
    <row r="802" spans="5:9" ht="15.75" customHeight="1" x14ac:dyDescent="0.15">
      <c r="E802" s="7"/>
      <c r="I802" s="132"/>
    </row>
    <row r="803" spans="5:9" ht="15.75" customHeight="1" x14ac:dyDescent="0.15">
      <c r="E803" s="7"/>
      <c r="I803" s="132"/>
    </row>
    <row r="804" spans="5:9" ht="15.75" customHeight="1" x14ac:dyDescent="0.15">
      <c r="E804" s="7"/>
      <c r="I804" s="132"/>
    </row>
    <row r="805" spans="5:9" ht="15.75" customHeight="1" x14ac:dyDescent="0.15">
      <c r="E805" s="7"/>
      <c r="I805" s="132"/>
    </row>
    <row r="806" spans="5:9" ht="15.75" customHeight="1" x14ac:dyDescent="0.15">
      <c r="E806" s="7"/>
      <c r="I806" s="132"/>
    </row>
    <row r="807" spans="5:9" ht="15.75" customHeight="1" x14ac:dyDescent="0.15">
      <c r="E807" s="7"/>
      <c r="I807" s="132"/>
    </row>
    <row r="808" spans="5:9" ht="15.75" customHeight="1" x14ac:dyDescent="0.15">
      <c r="E808" s="7"/>
      <c r="I808" s="132"/>
    </row>
    <row r="809" spans="5:9" ht="15.75" customHeight="1" x14ac:dyDescent="0.15">
      <c r="E809" s="7"/>
      <c r="I809" s="132"/>
    </row>
    <row r="810" spans="5:9" ht="15.75" customHeight="1" x14ac:dyDescent="0.15">
      <c r="E810" s="7"/>
      <c r="I810" s="132"/>
    </row>
    <row r="811" spans="5:9" ht="15.75" customHeight="1" x14ac:dyDescent="0.15">
      <c r="E811" s="7"/>
      <c r="I811" s="132"/>
    </row>
    <row r="812" spans="5:9" ht="15.75" customHeight="1" x14ac:dyDescent="0.15">
      <c r="E812" s="7"/>
      <c r="I812" s="132"/>
    </row>
    <row r="813" spans="5:9" ht="15.75" customHeight="1" x14ac:dyDescent="0.15">
      <c r="E813" s="7"/>
      <c r="I813" s="132"/>
    </row>
    <row r="814" spans="5:9" ht="15.75" customHeight="1" x14ac:dyDescent="0.15">
      <c r="E814" s="7"/>
      <c r="I814" s="132"/>
    </row>
    <row r="815" spans="5:9" ht="15.75" customHeight="1" x14ac:dyDescent="0.15">
      <c r="E815" s="7"/>
      <c r="I815" s="132"/>
    </row>
    <row r="816" spans="5:9" ht="15.75" customHeight="1" x14ac:dyDescent="0.15">
      <c r="E816" s="7"/>
      <c r="I816" s="132"/>
    </row>
    <row r="817" spans="5:9" ht="15.75" customHeight="1" x14ac:dyDescent="0.15">
      <c r="E817" s="7"/>
      <c r="I817" s="132"/>
    </row>
    <row r="818" spans="5:9" ht="15.75" customHeight="1" x14ac:dyDescent="0.15">
      <c r="E818" s="7"/>
      <c r="I818" s="132"/>
    </row>
    <row r="819" spans="5:9" ht="15.75" customHeight="1" x14ac:dyDescent="0.15">
      <c r="E819" s="7"/>
      <c r="I819" s="132"/>
    </row>
    <row r="820" spans="5:9" ht="15.75" customHeight="1" x14ac:dyDescent="0.15">
      <c r="E820" s="7"/>
      <c r="I820" s="132"/>
    </row>
    <row r="821" spans="5:9" ht="15.75" customHeight="1" x14ac:dyDescent="0.15">
      <c r="E821" s="7"/>
      <c r="I821" s="132"/>
    </row>
    <row r="822" spans="5:9" ht="15.75" customHeight="1" x14ac:dyDescent="0.15">
      <c r="E822" s="7"/>
      <c r="I822" s="132"/>
    </row>
    <row r="823" spans="5:9" ht="15.75" customHeight="1" x14ac:dyDescent="0.15">
      <c r="E823" s="7"/>
      <c r="I823" s="132"/>
    </row>
    <row r="824" spans="5:9" ht="15.75" customHeight="1" x14ac:dyDescent="0.15">
      <c r="E824" s="7"/>
      <c r="I824" s="132"/>
    </row>
    <row r="825" spans="5:9" ht="15.75" customHeight="1" x14ac:dyDescent="0.15">
      <c r="E825" s="7"/>
      <c r="I825" s="132"/>
    </row>
    <row r="826" spans="5:9" ht="15.75" customHeight="1" x14ac:dyDescent="0.15">
      <c r="E826" s="7"/>
      <c r="I826" s="132"/>
    </row>
    <row r="827" spans="5:9" ht="15.75" customHeight="1" x14ac:dyDescent="0.15">
      <c r="E827" s="7"/>
      <c r="I827" s="132"/>
    </row>
    <row r="828" spans="5:9" ht="15.75" customHeight="1" x14ac:dyDescent="0.15">
      <c r="E828" s="7"/>
      <c r="I828" s="132"/>
    </row>
    <row r="829" spans="5:9" ht="15.75" customHeight="1" x14ac:dyDescent="0.15">
      <c r="E829" s="7"/>
      <c r="I829" s="132"/>
    </row>
    <row r="830" spans="5:9" ht="15.75" customHeight="1" x14ac:dyDescent="0.15">
      <c r="E830" s="7"/>
      <c r="I830" s="132"/>
    </row>
    <row r="831" spans="5:9" ht="15.75" customHeight="1" x14ac:dyDescent="0.15">
      <c r="E831" s="7"/>
      <c r="I831" s="132"/>
    </row>
    <row r="832" spans="5:9" ht="15.75" customHeight="1" x14ac:dyDescent="0.15">
      <c r="E832" s="7"/>
      <c r="I832" s="132"/>
    </row>
    <row r="833" spans="5:9" ht="15.75" customHeight="1" x14ac:dyDescent="0.15">
      <c r="E833" s="7"/>
      <c r="I833" s="132"/>
    </row>
    <row r="834" spans="5:9" ht="15.75" customHeight="1" x14ac:dyDescent="0.15">
      <c r="E834" s="7"/>
      <c r="I834" s="132"/>
    </row>
    <row r="835" spans="5:9" ht="15.75" customHeight="1" x14ac:dyDescent="0.15">
      <c r="E835" s="7"/>
      <c r="I835" s="132"/>
    </row>
    <row r="836" spans="5:9" ht="15.75" customHeight="1" x14ac:dyDescent="0.15">
      <c r="E836" s="7"/>
      <c r="I836" s="132"/>
    </row>
    <row r="837" spans="5:9" ht="15.75" customHeight="1" x14ac:dyDescent="0.15">
      <c r="E837" s="7"/>
      <c r="I837" s="132"/>
    </row>
    <row r="838" spans="5:9" ht="15.75" customHeight="1" x14ac:dyDescent="0.15">
      <c r="E838" s="7"/>
      <c r="I838" s="132"/>
    </row>
    <row r="839" spans="5:9" ht="15.75" customHeight="1" x14ac:dyDescent="0.15">
      <c r="E839" s="7"/>
      <c r="I839" s="132"/>
    </row>
    <row r="840" spans="5:9" ht="15.75" customHeight="1" x14ac:dyDescent="0.15">
      <c r="E840" s="7"/>
      <c r="I840" s="132"/>
    </row>
    <row r="841" spans="5:9" ht="15.75" customHeight="1" x14ac:dyDescent="0.15">
      <c r="E841" s="7"/>
      <c r="I841" s="132"/>
    </row>
    <row r="842" spans="5:9" ht="15.75" customHeight="1" x14ac:dyDescent="0.15">
      <c r="E842" s="7"/>
      <c r="I842" s="132"/>
    </row>
    <row r="843" spans="5:9" ht="15.75" customHeight="1" x14ac:dyDescent="0.15">
      <c r="E843" s="7"/>
      <c r="I843" s="132"/>
    </row>
    <row r="844" spans="5:9" ht="15.75" customHeight="1" x14ac:dyDescent="0.15">
      <c r="E844" s="7"/>
      <c r="I844" s="132"/>
    </row>
    <row r="845" spans="5:9" ht="15.75" customHeight="1" x14ac:dyDescent="0.15">
      <c r="E845" s="7"/>
      <c r="I845" s="132"/>
    </row>
    <row r="846" spans="5:9" ht="15.75" customHeight="1" x14ac:dyDescent="0.15">
      <c r="E846" s="7"/>
      <c r="I846" s="1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875"/>
  <sheetViews>
    <sheetView topLeftCell="A27" workbookViewId="0">
      <selection activeCell="A52" sqref="A52:XFD117"/>
    </sheetView>
  </sheetViews>
  <sheetFormatPr baseColWidth="10" defaultColWidth="12.6640625" defaultRowHeight="15" customHeight="1" x14ac:dyDescent="0.15"/>
  <cols>
    <col min="1" max="1" width="4.6640625" customWidth="1"/>
    <col min="2" max="2" width="5.1640625" customWidth="1"/>
    <col min="3" max="3" width="9.33203125" customWidth="1"/>
    <col min="4" max="4" width="27.5" customWidth="1"/>
    <col min="5" max="5" width="6.33203125" hidden="1" customWidth="1"/>
    <col min="6" max="6" width="6.33203125" customWidth="1"/>
    <col min="7" max="7" width="56.6640625" customWidth="1"/>
    <col min="8" max="8" width="52.33203125" customWidth="1"/>
    <col min="9" max="9" width="49.83203125" customWidth="1"/>
  </cols>
  <sheetData>
    <row r="1" spans="1:7" ht="15.75" customHeight="1" x14ac:dyDescent="0.15">
      <c r="A1" s="4"/>
      <c r="B1" s="2" t="s">
        <v>0</v>
      </c>
      <c r="C1" s="3"/>
      <c r="D1" s="4"/>
      <c r="E1" s="4"/>
      <c r="F1" s="4"/>
      <c r="G1" s="2" t="s">
        <v>311</v>
      </c>
    </row>
    <row r="2" spans="1:7" ht="15.75" customHeight="1" x14ac:dyDescent="0.15">
      <c r="A2" s="4"/>
      <c r="B2" s="2" t="s">
        <v>1</v>
      </c>
      <c r="C2" s="3"/>
      <c r="D2" s="10"/>
      <c r="E2" s="10"/>
      <c r="F2" s="10"/>
      <c r="G2" s="12"/>
    </row>
    <row r="3" spans="1:7" ht="15.75" customHeight="1" x14ac:dyDescent="0.15">
      <c r="A3" s="4"/>
      <c r="B3" s="18"/>
      <c r="C3" s="17"/>
      <c r="D3" s="20"/>
      <c r="E3" s="20"/>
      <c r="F3" s="20">
        <v>0.05</v>
      </c>
      <c r="G3" s="21">
        <v>0.05</v>
      </c>
    </row>
    <row r="4" spans="1:7" ht="15.75" customHeight="1" x14ac:dyDescent="0.15">
      <c r="A4" s="4"/>
      <c r="B4" s="22" t="s">
        <v>10</v>
      </c>
      <c r="C4" s="22" t="s">
        <v>11</v>
      </c>
      <c r="D4" s="10"/>
      <c r="E4" s="10"/>
      <c r="F4" s="10" t="s">
        <v>17</v>
      </c>
      <c r="G4" s="12" t="s">
        <v>310</v>
      </c>
    </row>
    <row r="5" spans="1:7" ht="15.75" customHeight="1" x14ac:dyDescent="0.15">
      <c r="A5" s="4"/>
      <c r="B5" s="32">
        <v>1</v>
      </c>
      <c r="C5" s="32">
        <v>1433732</v>
      </c>
      <c r="D5" s="33" t="s">
        <v>33</v>
      </c>
      <c r="E5" s="34"/>
      <c r="F5" s="38">
        <v>5</v>
      </c>
      <c r="G5" s="4"/>
    </row>
    <row r="6" spans="1:7" ht="15.75" customHeight="1" x14ac:dyDescent="0.15">
      <c r="A6" s="4"/>
      <c r="B6" s="32">
        <v>1</v>
      </c>
      <c r="C6" s="32">
        <v>1918534</v>
      </c>
      <c r="D6" s="33" t="s">
        <v>35</v>
      </c>
      <c r="E6" s="34"/>
      <c r="F6" s="36"/>
      <c r="G6" s="4"/>
    </row>
    <row r="7" spans="1:7" ht="15.75" customHeight="1" x14ac:dyDescent="0.15">
      <c r="A7" s="4"/>
      <c r="B7" s="32">
        <v>1</v>
      </c>
      <c r="C7" s="32">
        <v>1929746</v>
      </c>
      <c r="D7" s="33" t="s">
        <v>39</v>
      </c>
      <c r="E7" s="34"/>
      <c r="F7" s="36">
        <v>3</v>
      </c>
      <c r="G7" s="41" t="s">
        <v>312</v>
      </c>
    </row>
    <row r="8" spans="1:7" ht="15.75" customHeight="1" x14ac:dyDescent="0.15">
      <c r="A8" s="4"/>
      <c r="B8" s="32">
        <v>1</v>
      </c>
      <c r="C8" s="32">
        <v>1933446</v>
      </c>
      <c r="D8" s="33" t="s">
        <v>41</v>
      </c>
      <c r="E8" s="34"/>
      <c r="F8" s="38"/>
      <c r="G8" s="4"/>
    </row>
    <row r="9" spans="1:7" ht="15.75" customHeight="1" x14ac:dyDescent="0.15">
      <c r="A9" s="4"/>
      <c r="B9" s="32">
        <v>1</v>
      </c>
      <c r="C9" s="32">
        <v>1998752</v>
      </c>
      <c r="D9" s="33" t="s">
        <v>43</v>
      </c>
      <c r="E9" s="4"/>
      <c r="F9" s="36">
        <v>3</v>
      </c>
      <c r="G9" s="41" t="s">
        <v>312</v>
      </c>
    </row>
    <row r="10" spans="1:7" ht="15.75" customHeight="1" x14ac:dyDescent="0.15">
      <c r="A10" s="4"/>
      <c r="B10" s="32">
        <v>1</v>
      </c>
      <c r="C10" s="32">
        <v>1998909</v>
      </c>
      <c r="D10" s="33" t="s">
        <v>45</v>
      </c>
      <c r="E10" s="4"/>
      <c r="F10" s="39"/>
      <c r="G10" s="4"/>
    </row>
    <row r="11" spans="1:7" ht="15.75" customHeight="1" x14ac:dyDescent="0.15">
      <c r="A11" s="4"/>
      <c r="B11" s="32">
        <v>1</v>
      </c>
      <c r="C11" s="32">
        <v>2000774</v>
      </c>
      <c r="D11" s="33" t="s">
        <v>48</v>
      </c>
      <c r="E11" s="4"/>
      <c r="F11" s="36"/>
      <c r="G11" s="4"/>
    </row>
    <row r="12" spans="1:7" ht="15.75" customHeight="1" x14ac:dyDescent="0.15">
      <c r="A12" s="4"/>
      <c r="B12" s="32">
        <v>1</v>
      </c>
      <c r="C12" s="32">
        <v>2002942</v>
      </c>
      <c r="D12" s="33" t="s">
        <v>50</v>
      </c>
      <c r="E12" s="4"/>
      <c r="F12" s="36">
        <v>5</v>
      </c>
      <c r="G12" s="4"/>
    </row>
    <row r="13" spans="1:7" ht="15.75" customHeight="1" x14ac:dyDescent="0.15">
      <c r="A13" s="4"/>
      <c r="B13" s="32">
        <v>1</v>
      </c>
      <c r="C13" s="32">
        <v>2003307</v>
      </c>
      <c r="D13" s="33" t="s">
        <v>52</v>
      </c>
      <c r="E13" s="4"/>
      <c r="F13" s="36"/>
      <c r="G13" s="4"/>
    </row>
    <row r="14" spans="1:7" ht="15.75" customHeight="1" x14ac:dyDescent="0.15">
      <c r="A14" s="4"/>
      <c r="B14" s="32">
        <v>1</v>
      </c>
      <c r="C14" s="32">
        <v>2005532</v>
      </c>
      <c r="D14" s="33" t="s">
        <v>53</v>
      </c>
      <c r="E14" s="4"/>
      <c r="F14" s="39"/>
      <c r="G14" s="4"/>
    </row>
    <row r="15" spans="1:7" ht="15.75" customHeight="1" x14ac:dyDescent="0.15">
      <c r="A15" s="4"/>
      <c r="B15" s="32">
        <v>1</v>
      </c>
      <c r="C15" s="32">
        <v>2006000</v>
      </c>
      <c r="D15" s="33" t="s">
        <v>54</v>
      </c>
      <c r="E15" s="4"/>
      <c r="F15" s="39"/>
      <c r="G15" s="4"/>
    </row>
    <row r="16" spans="1:7" ht="15.75" customHeight="1" x14ac:dyDescent="0.15">
      <c r="A16" s="4"/>
      <c r="B16" s="32">
        <v>1</v>
      </c>
      <c r="C16" s="32">
        <v>2006017</v>
      </c>
      <c r="D16" s="33" t="s">
        <v>55</v>
      </c>
      <c r="E16" s="4"/>
      <c r="F16" s="36">
        <v>4.5</v>
      </c>
      <c r="G16" s="41" t="s">
        <v>313</v>
      </c>
    </row>
    <row r="17" spans="1:7" ht="15.75" customHeight="1" x14ac:dyDescent="0.15">
      <c r="A17" s="4"/>
      <c r="B17" s="32">
        <v>1</v>
      </c>
      <c r="C17" s="32">
        <v>2016440</v>
      </c>
      <c r="D17" s="33" t="s">
        <v>58</v>
      </c>
      <c r="E17" s="4"/>
      <c r="F17" s="38"/>
      <c r="G17" s="4"/>
    </row>
    <row r="18" spans="1:7" ht="15.75" customHeight="1" x14ac:dyDescent="0.15">
      <c r="A18" s="4"/>
      <c r="B18" s="32">
        <v>1</v>
      </c>
      <c r="C18" s="32">
        <v>2017712</v>
      </c>
      <c r="D18" s="33" t="s">
        <v>59</v>
      </c>
      <c r="E18" s="4"/>
      <c r="F18" s="36">
        <v>3.5</v>
      </c>
      <c r="G18" s="41" t="s">
        <v>312</v>
      </c>
    </row>
    <row r="19" spans="1:7" ht="15.75" customHeight="1" x14ac:dyDescent="0.15">
      <c r="A19" s="4"/>
      <c r="B19" s="32">
        <v>1</v>
      </c>
      <c r="C19" s="32">
        <v>2024177</v>
      </c>
      <c r="D19" s="33" t="s">
        <v>61</v>
      </c>
      <c r="E19" s="4"/>
      <c r="F19" s="38"/>
      <c r="G19" s="4"/>
    </row>
    <row r="20" spans="1:7" ht="15.75" customHeight="1" x14ac:dyDescent="0.15">
      <c r="A20" s="4"/>
      <c r="B20" s="32">
        <v>1</v>
      </c>
      <c r="C20" s="32">
        <v>2024567</v>
      </c>
      <c r="D20" s="33" t="s">
        <v>63</v>
      </c>
      <c r="E20" s="4"/>
      <c r="F20" s="133"/>
      <c r="G20" s="4"/>
    </row>
    <row r="21" spans="1:7" ht="15.75" customHeight="1" x14ac:dyDescent="0.15">
      <c r="A21" s="4"/>
      <c r="B21" s="32">
        <v>1</v>
      </c>
      <c r="C21" s="32">
        <v>2026137</v>
      </c>
      <c r="D21" s="33" t="s">
        <v>65</v>
      </c>
      <c r="E21" s="4"/>
      <c r="F21" s="39"/>
      <c r="G21" s="4"/>
    </row>
    <row r="22" spans="1:7" ht="15.75" customHeight="1" x14ac:dyDescent="0.15">
      <c r="A22" s="4"/>
      <c r="B22" s="32">
        <v>1</v>
      </c>
      <c r="C22" s="32">
        <v>2029675</v>
      </c>
      <c r="D22" s="33" t="s">
        <v>66</v>
      </c>
      <c r="E22" s="4"/>
      <c r="F22" s="38">
        <v>4.9000000000000004</v>
      </c>
      <c r="G22" s="4"/>
    </row>
    <row r="23" spans="1:7" ht="15.75" customHeight="1" x14ac:dyDescent="0.15">
      <c r="A23" s="4"/>
      <c r="B23" s="32">
        <v>1</v>
      </c>
      <c r="C23" s="32">
        <v>2039440</v>
      </c>
      <c r="D23" s="33" t="s">
        <v>67</v>
      </c>
      <c r="E23" s="4"/>
      <c r="F23" s="36"/>
      <c r="G23" s="4"/>
    </row>
    <row r="24" spans="1:7" ht="15.75" customHeight="1" x14ac:dyDescent="0.15">
      <c r="A24" s="4"/>
      <c r="B24" s="32">
        <v>1</v>
      </c>
      <c r="C24" s="32">
        <v>2043930</v>
      </c>
      <c r="D24" s="33" t="s">
        <v>69</v>
      </c>
      <c r="E24" s="4"/>
      <c r="F24" s="36">
        <v>4.5</v>
      </c>
      <c r="G24" s="41" t="s">
        <v>314</v>
      </c>
    </row>
    <row r="25" spans="1:7" ht="15.75" customHeight="1" x14ac:dyDescent="0.15">
      <c r="A25" s="4"/>
      <c r="B25" s="32">
        <v>1</v>
      </c>
      <c r="C25" s="32">
        <v>2045360</v>
      </c>
      <c r="D25" s="33" t="s">
        <v>70</v>
      </c>
      <c r="E25" s="4"/>
      <c r="F25" s="36"/>
      <c r="G25" s="4"/>
    </row>
    <row r="26" spans="1:7" ht="15.75" customHeight="1" x14ac:dyDescent="0.15">
      <c r="A26" s="4"/>
      <c r="B26" s="32">
        <v>1</v>
      </c>
      <c r="C26" s="32">
        <v>2045709</v>
      </c>
      <c r="D26" s="33" t="s">
        <v>72</v>
      </c>
      <c r="E26" s="4"/>
      <c r="F26" s="38">
        <v>4</v>
      </c>
      <c r="G26" s="41" t="s">
        <v>315</v>
      </c>
    </row>
    <row r="27" spans="1:7" ht="15.75" customHeight="1" x14ac:dyDescent="0.15">
      <c r="A27" s="4"/>
      <c r="B27" s="32">
        <v>1</v>
      </c>
      <c r="C27" s="32">
        <v>2047886</v>
      </c>
      <c r="D27" s="33" t="s">
        <v>73</v>
      </c>
      <c r="E27" s="4"/>
      <c r="F27" s="38"/>
      <c r="G27" s="4"/>
    </row>
    <row r="28" spans="1:7" ht="15.75" customHeight="1" x14ac:dyDescent="0.15">
      <c r="A28" s="4"/>
      <c r="B28" s="32">
        <v>1</v>
      </c>
      <c r="C28" s="32">
        <v>2055328</v>
      </c>
      <c r="D28" s="33" t="s">
        <v>75</v>
      </c>
      <c r="E28" s="4"/>
      <c r="F28" s="36">
        <v>5</v>
      </c>
      <c r="G28" s="4"/>
    </row>
    <row r="29" spans="1:7" ht="15.75" customHeight="1" x14ac:dyDescent="0.15">
      <c r="A29" s="4"/>
      <c r="B29" s="32">
        <v>1</v>
      </c>
      <c r="C29" s="32">
        <v>2056689</v>
      </c>
      <c r="D29" s="33" t="s">
        <v>76</v>
      </c>
      <c r="E29" s="4"/>
      <c r="F29" s="36"/>
      <c r="G29" s="4"/>
    </row>
    <row r="30" spans="1:7" ht="15.75" customHeight="1" x14ac:dyDescent="0.15">
      <c r="A30" s="4"/>
      <c r="B30" s="32">
        <v>1</v>
      </c>
      <c r="C30" s="32">
        <v>2057220</v>
      </c>
      <c r="D30" s="33" t="s">
        <v>78</v>
      </c>
      <c r="E30" s="4"/>
      <c r="F30" s="36">
        <v>3</v>
      </c>
      <c r="G30" s="41" t="s">
        <v>312</v>
      </c>
    </row>
    <row r="31" spans="1:7" ht="15.75" customHeight="1" x14ac:dyDescent="0.15">
      <c r="A31" s="4"/>
      <c r="B31" s="32">
        <v>1</v>
      </c>
      <c r="C31" s="32">
        <v>2058902</v>
      </c>
      <c r="D31" s="33" t="s">
        <v>79</v>
      </c>
      <c r="E31" s="4"/>
      <c r="F31" s="36">
        <v>4</v>
      </c>
      <c r="G31" s="41" t="s">
        <v>316</v>
      </c>
    </row>
    <row r="32" spans="1:7" ht="15.75" customHeight="1" x14ac:dyDescent="0.15">
      <c r="A32" s="4"/>
      <c r="B32" s="32">
        <v>1</v>
      </c>
      <c r="C32" s="32">
        <v>2062550</v>
      </c>
      <c r="D32" s="33" t="s">
        <v>80</v>
      </c>
      <c r="E32" s="4"/>
      <c r="F32" s="36">
        <v>3.5</v>
      </c>
      <c r="G32" s="41" t="s">
        <v>317</v>
      </c>
    </row>
    <row r="33" spans="1:7" ht="15.75" customHeight="1" x14ac:dyDescent="0.15">
      <c r="A33" s="4"/>
      <c r="B33" s="32">
        <v>1</v>
      </c>
      <c r="C33" s="32">
        <v>2109613</v>
      </c>
      <c r="D33" s="33" t="s">
        <v>81</v>
      </c>
      <c r="E33" s="4"/>
      <c r="F33" s="36">
        <v>5</v>
      </c>
      <c r="G33" s="4"/>
    </row>
    <row r="34" spans="1:7" ht="15.75" customHeight="1" x14ac:dyDescent="0.15">
      <c r="A34" s="4"/>
      <c r="B34" s="32">
        <v>1</v>
      </c>
      <c r="C34" s="32">
        <v>2127787</v>
      </c>
      <c r="D34" s="33" t="s">
        <v>82</v>
      </c>
      <c r="E34" s="4"/>
      <c r="F34" s="36">
        <v>4</v>
      </c>
      <c r="G34" s="41" t="s">
        <v>318</v>
      </c>
    </row>
    <row r="35" spans="1:7" ht="15.75" customHeight="1" x14ac:dyDescent="0.15">
      <c r="A35" s="4"/>
      <c r="B35" s="32">
        <v>1</v>
      </c>
      <c r="C35" s="32">
        <v>2127813</v>
      </c>
      <c r="D35" s="33" t="s">
        <v>83</v>
      </c>
      <c r="E35" s="4"/>
      <c r="F35" s="36">
        <v>4</v>
      </c>
      <c r="G35" s="41" t="s">
        <v>315</v>
      </c>
    </row>
    <row r="36" spans="1:7" ht="15.75" customHeight="1" x14ac:dyDescent="0.15">
      <c r="A36" s="4"/>
      <c r="B36" s="32">
        <v>1</v>
      </c>
      <c r="C36" s="32">
        <v>2127890</v>
      </c>
      <c r="D36" s="33" t="s">
        <v>84</v>
      </c>
      <c r="E36" s="4"/>
      <c r="F36" s="36"/>
      <c r="G36" s="4"/>
    </row>
    <row r="37" spans="1:7" ht="15.75" customHeight="1" x14ac:dyDescent="0.15">
      <c r="A37" s="4"/>
      <c r="B37" s="32">
        <v>1</v>
      </c>
      <c r="C37" s="32">
        <v>2131951</v>
      </c>
      <c r="D37" s="33" t="s">
        <v>85</v>
      </c>
      <c r="E37" s="4"/>
      <c r="F37" s="36">
        <v>5</v>
      </c>
      <c r="G37" s="4"/>
    </row>
    <row r="38" spans="1:7" ht="15.75" customHeight="1" x14ac:dyDescent="0.15">
      <c r="A38" s="4"/>
      <c r="B38" s="32">
        <v>1</v>
      </c>
      <c r="C38" s="32">
        <v>2132062</v>
      </c>
      <c r="D38" s="33" t="s">
        <v>86</v>
      </c>
      <c r="E38" s="4"/>
      <c r="F38" s="36">
        <v>5</v>
      </c>
      <c r="G38" s="4"/>
    </row>
    <row r="39" spans="1:7" ht="15.75" customHeight="1" x14ac:dyDescent="0.15">
      <c r="A39" s="4"/>
      <c r="B39" s="32">
        <v>1</v>
      </c>
      <c r="C39" s="32">
        <v>2132077</v>
      </c>
      <c r="D39" s="33" t="s">
        <v>87</v>
      </c>
      <c r="E39" s="4"/>
      <c r="F39" s="36">
        <v>3</v>
      </c>
      <c r="G39" s="41" t="s">
        <v>319</v>
      </c>
    </row>
    <row r="40" spans="1:7" ht="15.75" customHeight="1" x14ac:dyDescent="0.15">
      <c r="A40" s="4"/>
      <c r="B40" s="32">
        <v>1</v>
      </c>
      <c r="C40" s="32">
        <v>2174062</v>
      </c>
      <c r="D40" s="33" t="s">
        <v>88</v>
      </c>
      <c r="E40" s="4"/>
      <c r="F40" s="36">
        <v>5</v>
      </c>
      <c r="G40" s="4"/>
    </row>
    <row r="41" spans="1:7" ht="15.75" customHeight="1" x14ac:dyDescent="0.15">
      <c r="A41" s="4"/>
      <c r="B41" s="32">
        <v>3</v>
      </c>
      <c r="C41" s="32">
        <v>1898123</v>
      </c>
      <c r="D41" s="33" t="s">
        <v>89</v>
      </c>
      <c r="E41" s="4"/>
      <c r="F41" s="62">
        <v>4.5</v>
      </c>
      <c r="G41" s="41" t="s">
        <v>314</v>
      </c>
    </row>
    <row r="42" spans="1:7" ht="15.75" customHeight="1" x14ac:dyDescent="0.15">
      <c r="A42" s="4"/>
      <c r="B42" s="32">
        <v>3</v>
      </c>
      <c r="C42" s="32">
        <v>1946850</v>
      </c>
      <c r="D42" s="33" t="s">
        <v>90</v>
      </c>
      <c r="E42" s="4"/>
      <c r="F42" s="36">
        <v>5</v>
      </c>
      <c r="G42" s="4"/>
    </row>
    <row r="43" spans="1:7" ht="15.75" customHeight="1" x14ac:dyDescent="0.15">
      <c r="A43" s="4"/>
      <c r="B43" s="32">
        <v>3</v>
      </c>
      <c r="C43" s="32">
        <v>1957951</v>
      </c>
      <c r="D43" s="33" t="s">
        <v>91</v>
      </c>
      <c r="E43" s="4"/>
      <c r="F43" s="36">
        <v>3.3</v>
      </c>
      <c r="G43" s="41" t="s">
        <v>320</v>
      </c>
    </row>
    <row r="44" spans="1:7" ht="15.75" customHeight="1" x14ac:dyDescent="0.15">
      <c r="A44" s="4"/>
      <c r="B44" s="32">
        <v>3</v>
      </c>
      <c r="C44" s="32">
        <v>1959360</v>
      </c>
      <c r="D44" s="33" t="s">
        <v>92</v>
      </c>
      <c r="E44" s="4"/>
      <c r="F44" s="38">
        <v>2</v>
      </c>
      <c r="G44" s="41" t="s">
        <v>321</v>
      </c>
    </row>
    <row r="45" spans="1:7" ht="15.75" customHeight="1" x14ac:dyDescent="0.15">
      <c r="A45" s="4"/>
      <c r="B45" s="32">
        <v>3</v>
      </c>
      <c r="C45" s="32">
        <v>1993766</v>
      </c>
      <c r="D45" s="33" t="s">
        <v>94</v>
      </c>
      <c r="E45" s="4"/>
      <c r="F45" s="36">
        <v>5</v>
      </c>
      <c r="G45" s="4"/>
    </row>
    <row r="46" spans="1:7" ht="15.75" customHeight="1" x14ac:dyDescent="0.15">
      <c r="A46" s="4"/>
      <c r="B46" s="32">
        <v>3</v>
      </c>
      <c r="C46" s="32">
        <v>2010112</v>
      </c>
      <c r="D46" s="33" t="s">
        <v>95</v>
      </c>
      <c r="E46" s="4"/>
      <c r="F46" s="38"/>
      <c r="G46" s="4"/>
    </row>
    <row r="47" spans="1:7" ht="15.75" customHeight="1" x14ac:dyDescent="0.15">
      <c r="A47" s="4"/>
      <c r="B47" s="32">
        <v>3</v>
      </c>
      <c r="C47" s="32">
        <v>2127884</v>
      </c>
      <c r="D47" s="33" t="s">
        <v>96</v>
      </c>
      <c r="E47" s="4"/>
      <c r="F47" s="36">
        <v>3</v>
      </c>
      <c r="G47" s="41" t="s">
        <v>312</v>
      </c>
    </row>
    <row r="48" spans="1:7" ht="15.75" customHeight="1" x14ac:dyDescent="0.15">
      <c r="A48" s="4"/>
      <c r="B48" s="32">
        <v>5</v>
      </c>
      <c r="C48" s="32">
        <v>1952326</v>
      </c>
      <c r="D48" s="33" t="s">
        <v>98</v>
      </c>
      <c r="E48" s="4"/>
      <c r="F48" s="36">
        <v>4.5</v>
      </c>
      <c r="G48" s="41" t="s">
        <v>314</v>
      </c>
    </row>
    <row r="49" spans="1:7" ht="15.75" customHeight="1" x14ac:dyDescent="0.15">
      <c r="A49" s="4"/>
      <c r="B49" s="32">
        <v>5</v>
      </c>
      <c r="C49" s="32">
        <v>2002917</v>
      </c>
      <c r="D49" s="33" t="s">
        <v>99</v>
      </c>
      <c r="E49" s="4"/>
      <c r="F49" s="36">
        <v>4.7</v>
      </c>
      <c r="G49" s="134" t="s">
        <v>322</v>
      </c>
    </row>
    <row r="50" spans="1:7" ht="15.75" customHeight="1" x14ac:dyDescent="0.15">
      <c r="A50" s="4"/>
      <c r="B50" s="32">
        <v>5</v>
      </c>
      <c r="C50" s="32">
        <v>2062999</v>
      </c>
      <c r="D50" s="33" t="s">
        <v>100</v>
      </c>
      <c r="E50" s="4"/>
      <c r="F50" s="36">
        <v>5</v>
      </c>
      <c r="G50" s="4"/>
    </row>
    <row r="51" spans="1:7" ht="15.75" customHeight="1" x14ac:dyDescent="0.15">
      <c r="A51" s="4"/>
      <c r="B51" s="4"/>
      <c r="C51" s="3"/>
      <c r="D51" s="4"/>
      <c r="E51" s="4"/>
      <c r="F51" s="4"/>
      <c r="G51" s="4"/>
    </row>
    <row r="52" spans="1:7" ht="15.75" customHeight="1" x14ac:dyDescent="0.15">
      <c r="A52" s="4"/>
      <c r="B52" s="4"/>
      <c r="C52" s="3"/>
      <c r="D52" s="4"/>
      <c r="E52" s="4"/>
      <c r="F52" s="4"/>
      <c r="G52" s="4"/>
    </row>
    <row r="53" spans="1:7" ht="15.75" customHeight="1" x14ac:dyDescent="0.15">
      <c r="A53" s="4"/>
      <c r="B53" s="4"/>
      <c r="C53" s="3"/>
      <c r="D53" s="4"/>
      <c r="E53" s="4"/>
      <c r="F53" s="4"/>
      <c r="G53" s="4"/>
    </row>
    <row r="54" spans="1:7" ht="15.75" customHeight="1" x14ac:dyDescent="0.15">
      <c r="A54" s="4"/>
      <c r="B54" s="4"/>
      <c r="C54" s="3"/>
      <c r="D54" s="4"/>
      <c r="E54" s="4"/>
      <c r="F54" s="4"/>
      <c r="G54" s="4"/>
    </row>
    <row r="55" spans="1:7" ht="15.75" customHeight="1" x14ac:dyDescent="0.15">
      <c r="A55" s="4"/>
      <c r="B55" s="4"/>
      <c r="C55" s="3"/>
      <c r="D55" s="4"/>
      <c r="E55" s="4"/>
      <c r="F55" s="4"/>
      <c r="G55" s="4"/>
    </row>
    <row r="56" spans="1:7" ht="15.75" customHeight="1" x14ac:dyDescent="0.15">
      <c r="A56" s="4"/>
      <c r="B56" s="4"/>
      <c r="C56" s="3"/>
      <c r="D56" s="4"/>
      <c r="E56" s="4"/>
      <c r="F56" s="4"/>
      <c r="G56" s="4"/>
    </row>
    <row r="57" spans="1:7" ht="15.75" customHeight="1" x14ac:dyDescent="0.15">
      <c r="A57" s="4"/>
      <c r="B57" s="4"/>
      <c r="C57" s="3"/>
      <c r="D57" s="4"/>
      <c r="E57" s="4"/>
      <c r="F57" s="4"/>
      <c r="G57" s="4"/>
    </row>
    <row r="58" spans="1:7" ht="15.75" customHeight="1" x14ac:dyDescent="0.15">
      <c r="A58" s="4"/>
      <c r="B58" s="4"/>
      <c r="C58" s="3"/>
      <c r="D58" s="4"/>
      <c r="E58" s="4"/>
      <c r="F58" s="4"/>
      <c r="G58" s="4"/>
    </row>
    <row r="59" spans="1:7" ht="15.75" customHeight="1" x14ac:dyDescent="0.15">
      <c r="A59" s="4"/>
      <c r="B59" s="4"/>
      <c r="C59" s="3"/>
      <c r="D59" s="4"/>
      <c r="E59" s="4"/>
      <c r="F59" s="4"/>
      <c r="G59" s="4"/>
    </row>
    <row r="60" spans="1:7" ht="15.75" customHeight="1" x14ac:dyDescent="0.15">
      <c r="A60" s="4"/>
      <c r="B60" s="4"/>
      <c r="C60" s="3"/>
      <c r="D60" s="4"/>
      <c r="E60" s="4"/>
      <c r="F60" s="4"/>
      <c r="G60" s="4"/>
    </row>
    <row r="61" spans="1:7" ht="15.75" customHeight="1" x14ac:dyDescent="0.15">
      <c r="A61" s="4"/>
      <c r="B61" s="4"/>
      <c r="C61" s="3"/>
      <c r="D61" s="4"/>
      <c r="E61" s="4"/>
      <c r="F61" s="4"/>
      <c r="G61" s="4"/>
    </row>
    <row r="62" spans="1:7" ht="15.75" customHeight="1" x14ac:dyDescent="0.15">
      <c r="A62" s="4"/>
      <c r="B62" s="4"/>
      <c r="C62" s="3"/>
      <c r="D62" s="4"/>
      <c r="E62" s="4"/>
      <c r="F62" s="4"/>
      <c r="G62" s="4"/>
    </row>
    <row r="63" spans="1:7" ht="15.75" customHeight="1" x14ac:dyDescent="0.15">
      <c r="A63" s="4"/>
      <c r="B63" s="4"/>
      <c r="C63" s="3"/>
      <c r="D63" s="4"/>
      <c r="E63" s="4"/>
      <c r="F63" s="4"/>
      <c r="G63" s="4"/>
    </row>
    <row r="64" spans="1:7" ht="15.75" customHeight="1" x14ac:dyDescent="0.15">
      <c r="A64" s="4"/>
      <c r="B64" s="4"/>
      <c r="C64" s="3"/>
      <c r="D64" s="4"/>
      <c r="E64" s="4"/>
      <c r="F64" s="4"/>
      <c r="G64" s="4"/>
    </row>
    <row r="65" spans="1:7" ht="15.75" customHeight="1" x14ac:dyDescent="0.15">
      <c r="A65" s="4"/>
      <c r="B65" s="4"/>
      <c r="C65" s="3"/>
      <c r="D65" s="4"/>
      <c r="E65" s="4"/>
      <c r="F65" s="4"/>
      <c r="G65" s="4"/>
    </row>
    <row r="66" spans="1:7" ht="15.75" customHeight="1" x14ac:dyDescent="0.15">
      <c r="A66" s="4"/>
      <c r="B66" s="4"/>
      <c r="C66" s="3"/>
      <c r="D66" s="4"/>
      <c r="E66" s="4"/>
      <c r="F66" s="4"/>
      <c r="G66" s="4"/>
    </row>
    <row r="67" spans="1:7" ht="15.75" customHeight="1" x14ac:dyDescent="0.15">
      <c r="A67" s="4"/>
      <c r="B67" s="4"/>
      <c r="C67" s="3"/>
      <c r="D67" s="4"/>
      <c r="E67" s="4"/>
      <c r="F67" s="4"/>
      <c r="G67" s="4"/>
    </row>
    <row r="68" spans="1:7" ht="15.75" customHeight="1" x14ac:dyDescent="0.15">
      <c r="A68" s="4"/>
      <c r="B68" s="4"/>
      <c r="C68" s="3"/>
      <c r="D68" s="4"/>
      <c r="E68" s="4"/>
      <c r="F68" s="4"/>
      <c r="G68" s="4"/>
    </row>
    <row r="69" spans="1:7" ht="15.75" customHeight="1" x14ac:dyDescent="0.15">
      <c r="A69" s="4"/>
      <c r="B69" s="4"/>
      <c r="C69" s="3"/>
      <c r="D69" s="4"/>
      <c r="E69" s="4"/>
      <c r="F69" s="4"/>
      <c r="G69" s="4"/>
    </row>
    <row r="70" spans="1:7" ht="15.75" customHeight="1" x14ac:dyDescent="0.15">
      <c r="A70" s="4"/>
      <c r="B70" s="4"/>
      <c r="C70" s="3"/>
      <c r="D70" s="4"/>
      <c r="E70" s="4"/>
      <c r="F70" s="4"/>
      <c r="G70" s="4"/>
    </row>
    <row r="71" spans="1:7" ht="15.75" customHeight="1" x14ac:dyDescent="0.15">
      <c r="A71" s="4"/>
      <c r="B71" s="4"/>
      <c r="C71" s="3"/>
      <c r="D71" s="4"/>
      <c r="E71" s="4"/>
      <c r="F71" s="4"/>
      <c r="G71" s="4"/>
    </row>
    <row r="72" spans="1:7" ht="15.75" customHeight="1" x14ac:dyDescent="0.15">
      <c r="A72" s="4"/>
      <c r="B72" s="4"/>
      <c r="C72" s="3"/>
      <c r="D72" s="4"/>
      <c r="E72" s="4"/>
      <c r="F72" s="4"/>
      <c r="G72" s="4"/>
    </row>
    <row r="73" spans="1:7" ht="15.75" customHeight="1" x14ac:dyDescent="0.15">
      <c r="A73" s="4"/>
      <c r="B73" s="4"/>
      <c r="C73" s="3"/>
      <c r="D73" s="4"/>
      <c r="E73" s="4"/>
      <c r="F73" s="4"/>
      <c r="G73" s="4"/>
    </row>
    <row r="74" spans="1:7" ht="15.75" customHeight="1" x14ac:dyDescent="0.15">
      <c r="A74" s="4"/>
      <c r="B74" s="4"/>
      <c r="C74" s="3"/>
      <c r="D74" s="4"/>
      <c r="E74" s="4"/>
      <c r="F74" s="4"/>
      <c r="G74" s="4"/>
    </row>
    <row r="75" spans="1:7" ht="15.75" customHeight="1" x14ac:dyDescent="0.15">
      <c r="A75" s="4"/>
      <c r="B75" s="4"/>
      <c r="C75" s="3"/>
      <c r="D75" s="4"/>
      <c r="E75" s="4"/>
      <c r="F75" s="4"/>
      <c r="G75" s="4"/>
    </row>
    <row r="76" spans="1:7" ht="15.75" customHeight="1" x14ac:dyDescent="0.15">
      <c r="A76" s="4"/>
      <c r="B76" s="4"/>
      <c r="C76" s="3"/>
      <c r="D76" s="4"/>
      <c r="E76" s="4"/>
      <c r="F76" s="4"/>
      <c r="G76" s="4"/>
    </row>
    <row r="77" spans="1:7" ht="15.75" customHeight="1" x14ac:dyDescent="0.15">
      <c r="A77" s="4"/>
      <c r="B77" s="4"/>
      <c r="C77" s="3"/>
      <c r="D77" s="4"/>
      <c r="E77" s="4"/>
      <c r="F77" s="4"/>
      <c r="G77" s="4"/>
    </row>
    <row r="78" spans="1:7" ht="15.75" customHeight="1" x14ac:dyDescent="0.15">
      <c r="A78" s="4"/>
      <c r="B78" s="4"/>
      <c r="C78" s="3"/>
      <c r="D78" s="4"/>
      <c r="E78" s="4"/>
      <c r="F78" s="4"/>
      <c r="G78" s="4"/>
    </row>
    <row r="79" spans="1:7" ht="15.75" customHeight="1" x14ac:dyDescent="0.15">
      <c r="A79" s="4"/>
      <c r="B79" s="4"/>
      <c r="C79" s="3"/>
      <c r="D79" s="4"/>
      <c r="E79" s="4"/>
      <c r="F79" s="4"/>
      <c r="G79" s="4"/>
    </row>
    <row r="80" spans="1:7" ht="15.75" customHeight="1" x14ac:dyDescent="0.15">
      <c r="A80" s="4"/>
      <c r="B80" s="4"/>
      <c r="C80" s="3"/>
      <c r="D80" s="4"/>
      <c r="E80" s="4"/>
      <c r="F80" s="4"/>
      <c r="G80" s="4"/>
    </row>
    <row r="81" spans="1:7" ht="15.75" customHeight="1" x14ac:dyDescent="0.15">
      <c r="A81" s="4"/>
      <c r="B81" s="4"/>
      <c r="C81" s="3"/>
      <c r="D81" s="4"/>
      <c r="E81" s="4"/>
      <c r="F81" s="4"/>
      <c r="G81" s="4"/>
    </row>
    <row r="82" spans="1:7" ht="15.75" customHeight="1" x14ac:dyDescent="0.15">
      <c r="A82" s="4"/>
      <c r="B82" s="4"/>
      <c r="C82" s="3"/>
      <c r="D82" s="4"/>
      <c r="E82" s="4"/>
      <c r="F82" s="4"/>
      <c r="G82" s="4"/>
    </row>
    <row r="83" spans="1:7" ht="15.75" customHeight="1" x14ac:dyDescent="0.15">
      <c r="A83" s="4"/>
      <c r="B83" s="4"/>
      <c r="C83" s="3"/>
      <c r="D83" s="4"/>
      <c r="E83" s="4"/>
      <c r="F83" s="4"/>
      <c r="G83" s="4"/>
    </row>
    <row r="84" spans="1:7" ht="15.75" customHeight="1" x14ac:dyDescent="0.15">
      <c r="A84" s="4"/>
      <c r="B84" s="4"/>
      <c r="C84" s="3"/>
      <c r="D84" s="4"/>
      <c r="E84" s="4"/>
      <c r="F84" s="4"/>
      <c r="G84" s="4"/>
    </row>
    <row r="85" spans="1:7" ht="15.75" customHeight="1" x14ac:dyDescent="0.15">
      <c r="A85" s="4"/>
      <c r="B85" s="4"/>
      <c r="C85" s="3"/>
      <c r="D85" s="4"/>
      <c r="E85" s="4"/>
      <c r="F85" s="4"/>
      <c r="G85" s="4"/>
    </row>
    <row r="86" spans="1:7" ht="15.75" customHeight="1" x14ac:dyDescent="0.15">
      <c r="A86" s="4"/>
      <c r="B86" s="4"/>
      <c r="C86" s="3"/>
      <c r="D86" s="4"/>
      <c r="E86" s="4"/>
      <c r="F86" s="4"/>
      <c r="G86" s="4"/>
    </row>
    <row r="87" spans="1:7" ht="15.75" customHeight="1" x14ac:dyDescent="0.15">
      <c r="A87" s="4"/>
      <c r="B87" s="4"/>
      <c r="C87" s="3"/>
      <c r="D87" s="4"/>
      <c r="E87" s="4"/>
      <c r="F87" s="4"/>
      <c r="G87" s="4"/>
    </row>
    <row r="88" spans="1:7" ht="15.75" customHeight="1" x14ac:dyDescent="0.15">
      <c r="A88" s="4"/>
      <c r="B88" s="4"/>
      <c r="C88" s="3"/>
      <c r="D88" s="4"/>
      <c r="E88" s="4"/>
      <c r="F88" s="4"/>
      <c r="G88" s="4"/>
    </row>
    <row r="89" spans="1:7" ht="15.75" customHeight="1" x14ac:dyDescent="0.15">
      <c r="A89" s="4"/>
      <c r="B89" s="4"/>
      <c r="C89" s="3"/>
      <c r="D89" s="4"/>
      <c r="E89" s="4"/>
      <c r="F89" s="4"/>
      <c r="G89" s="4"/>
    </row>
    <row r="90" spans="1:7" ht="15.75" customHeight="1" x14ac:dyDescent="0.15">
      <c r="A90" s="4"/>
      <c r="B90" s="4"/>
      <c r="C90" s="3"/>
      <c r="D90" s="4"/>
      <c r="E90" s="4"/>
      <c r="F90" s="4"/>
      <c r="G90" s="4"/>
    </row>
    <row r="91" spans="1:7" ht="15.75" customHeight="1" x14ac:dyDescent="0.15">
      <c r="A91" s="4"/>
      <c r="B91" s="4"/>
      <c r="C91" s="3"/>
      <c r="D91" s="4"/>
      <c r="E91" s="4"/>
      <c r="F91" s="4"/>
      <c r="G91" s="4"/>
    </row>
    <row r="92" spans="1:7" ht="15.75" customHeight="1" x14ac:dyDescent="0.15">
      <c r="A92" s="4"/>
      <c r="B92" s="4"/>
      <c r="C92" s="3"/>
      <c r="D92" s="4"/>
      <c r="E92" s="4"/>
      <c r="F92" s="4"/>
      <c r="G92" s="4"/>
    </row>
    <row r="93" spans="1:7" ht="15.75" customHeight="1" x14ac:dyDescent="0.15">
      <c r="A93" s="4"/>
      <c r="B93" s="4"/>
      <c r="C93" s="3"/>
      <c r="D93" s="4"/>
      <c r="E93" s="4"/>
      <c r="F93" s="4"/>
      <c r="G93" s="4"/>
    </row>
    <row r="94" spans="1:7" ht="15.75" customHeight="1" x14ac:dyDescent="0.15">
      <c r="A94" s="4"/>
      <c r="B94" s="4"/>
      <c r="C94" s="3"/>
      <c r="D94" s="4"/>
      <c r="E94" s="4"/>
      <c r="F94" s="4"/>
      <c r="G94" s="4"/>
    </row>
    <row r="95" spans="1:7" ht="15.75" customHeight="1" x14ac:dyDescent="0.15">
      <c r="A95" s="4"/>
      <c r="B95" s="4"/>
      <c r="C95" s="3"/>
      <c r="D95" s="4"/>
      <c r="E95" s="4"/>
      <c r="F95" s="4"/>
      <c r="G95" s="4"/>
    </row>
    <row r="96" spans="1:7" ht="15.75" customHeight="1" x14ac:dyDescent="0.15">
      <c r="A96" s="4"/>
      <c r="B96" s="4"/>
      <c r="C96" s="3"/>
      <c r="D96" s="4"/>
      <c r="E96" s="4"/>
      <c r="F96" s="4"/>
      <c r="G96" s="4"/>
    </row>
    <row r="97" spans="1:7" ht="15.75" customHeight="1" x14ac:dyDescent="0.15">
      <c r="A97" s="4"/>
      <c r="B97" s="4"/>
      <c r="C97" s="3"/>
      <c r="D97" s="4"/>
      <c r="E97" s="4"/>
      <c r="F97" s="4"/>
      <c r="G97" s="4"/>
    </row>
    <row r="98" spans="1:7" ht="15.75" customHeight="1" x14ac:dyDescent="0.15">
      <c r="A98" s="4"/>
      <c r="B98" s="4"/>
      <c r="C98" s="3"/>
      <c r="D98" s="4"/>
      <c r="E98" s="4"/>
      <c r="F98" s="4"/>
      <c r="G98" s="4"/>
    </row>
    <row r="99" spans="1:7" ht="15.75" customHeight="1" x14ac:dyDescent="0.15">
      <c r="A99" s="4"/>
      <c r="B99" s="4"/>
      <c r="C99" s="3"/>
      <c r="D99" s="4"/>
      <c r="E99" s="4"/>
      <c r="F99" s="4"/>
      <c r="G99" s="4"/>
    </row>
    <row r="100" spans="1:7" ht="15.75" customHeight="1" x14ac:dyDescent="0.15">
      <c r="A100" s="4"/>
      <c r="B100" s="4"/>
      <c r="C100" s="3"/>
      <c r="D100" s="4"/>
      <c r="E100" s="4"/>
      <c r="F100" s="4"/>
      <c r="G100" s="4"/>
    </row>
    <row r="101" spans="1:7" ht="15.75" customHeight="1" x14ac:dyDescent="0.15">
      <c r="A101" s="4"/>
      <c r="B101" s="4"/>
      <c r="C101" s="3"/>
      <c r="D101" s="4"/>
      <c r="E101" s="4"/>
      <c r="F101" s="4"/>
      <c r="G101" s="4"/>
    </row>
    <row r="102" spans="1:7" ht="15.75" customHeight="1" x14ac:dyDescent="0.15">
      <c r="A102" s="4"/>
      <c r="B102" s="4"/>
      <c r="C102" s="3"/>
      <c r="D102" s="4"/>
      <c r="E102" s="4"/>
      <c r="F102" s="4"/>
      <c r="G102" s="4"/>
    </row>
    <row r="103" spans="1:7" ht="15.75" customHeight="1" x14ac:dyDescent="0.15">
      <c r="A103" s="4"/>
      <c r="B103" s="4"/>
      <c r="C103" s="3"/>
      <c r="D103" s="4"/>
      <c r="E103" s="4"/>
      <c r="F103" s="4"/>
      <c r="G103" s="4"/>
    </row>
    <row r="104" spans="1:7" ht="15.75" customHeight="1" x14ac:dyDescent="0.15">
      <c r="A104" s="4"/>
      <c r="B104" s="4"/>
      <c r="C104" s="3"/>
      <c r="D104" s="4"/>
      <c r="E104" s="4"/>
      <c r="F104" s="4"/>
      <c r="G104" s="4"/>
    </row>
    <row r="105" spans="1:7" ht="15.75" customHeight="1" x14ac:dyDescent="0.15">
      <c r="A105" s="4"/>
      <c r="B105" s="4"/>
      <c r="C105" s="3"/>
      <c r="D105" s="4"/>
      <c r="E105" s="4"/>
      <c r="F105" s="4"/>
      <c r="G105" s="4"/>
    </row>
    <row r="106" spans="1:7" ht="15.75" customHeight="1" x14ac:dyDescent="0.15">
      <c r="A106" s="4"/>
      <c r="B106" s="4"/>
      <c r="C106" s="3"/>
      <c r="D106" s="4"/>
      <c r="E106" s="4"/>
      <c r="F106" s="4"/>
      <c r="G106" s="4"/>
    </row>
    <row r="107" spans="1:7" ht="15.75" customHeight="1" x14ac:dyDescent="0.15">
      <c r="A107" s="4"/>
      <c r="B107" s="4"/>
      <c r="C107" s="3"/>
      <c r="D107" s="4"/>
      <c r="E107" s="4"/>
      <c r="F107" s="4"/>
      <c r="G107" s="4"/>
    </row>
    <row r="108" spans="1:7" ht="15.75" customHeight="1" x14ac:dyDescent="0.15">
      <c r="A108" s="4"/>
      <c r="B108" s="4"/>
      <c r="C108" s="3"/>
      <c r="D108" s="4"/>
      <c r="E108" s="4"/>
      <c r="F108" s="4"/>
      <c r="G108" s="4"/>
    </row>
    <row r="109" spans="1:7" ht="15.75" customHeight="1" x14ac:dyDescent="0.15">
      <c r="A109" s="4"/>
      <c r="B109" s="4"/>
      <c r="C109" s="3"/>
      <c r="D109" s="4"/>
      <c r="E109" s="4"/>
      <c r="F109" s="4"/>
      <c r="G109" s="4"/>
    </row>
    <row r="110" spans="1:7" ht="15.75" customHeight="1" x14ac:dyDescent="0.15">
      <c r="A110" s="4"/>
      <c r="B110" s="4"/>
      <c r="C110" s="3"/>
      <c r="D110" s="4"/>
      <c r="E110" s="4"/>
      <c r="F110" s="4"/>
      <c r="G110" s="4"/>
    </row>
    <row r="111" spans="1:7" ht="15.75" customHeight="1" x14ac:dyDescent="0.15">
      <c r="A111" s="4"/>
      <c r="B111" s="4"/>
      <c r="C111" s="3"/>
      <c r="D111" s="4"/>
      <c r="E111" s="4"/>
      <c r="F111" s="4"/>
      <c r="G111" s="4"/>
    </row>
    <row r="112" spans="1:7" ht="15.75" customHeight="1" x14ac:dyDescent="0.15">
      <c r="A112" s="4"/>
      <c r="B112" s="4"/>
      <c r="C112" s="3"/>
      <c r="D112" s="4"/>
      <c r="E112" s="4"/>
      <c r="F112" s="4"/>
      <c r="G112" s="4"/>
    </row>
    <row r="113" spans="1:7" ht="15.75" customHeight="1" x14ac:dyDescent="0.15">
      <c r="A113" s="4"/>
      <c r="B113" s="4"/>
      <c r="C113" s="3"/>
      <c r="D113" s="4"/>
      <c r="E113" s="4"/>
      <c r="F113" s="4"/>
      <c r="G113" s="4"/>
    </row>
    <row r="114" spans="1:7" ht="15.75" customHeight="1" x14ac:dyDescent="0.15">
      <c r="A114" s="4"/>
      <c r="B114" s="4"/>
      <c r="C114" s="3"/>
      <c r="D114" s="4"/>
      <c r="E114" s="4"/>
      <c r="F114" s="4"/>
      <c r="G114" s="4"/>
    </row>
    <row r="115" spans="1:7" ht="15.75" customHeight="1" x14ac:dyDescent="0.15">
      <c r="A115" s="4"/>
      <c r="B115" s="4"/>
      <c r="C115" s="3"/>
      <c r="D115" s="4"/>
      <c r="E115" s="4"/>
      <c r="F115" s="4"/>
      <c r="G115" s="4"/>
    </row>
    <row r="116" spans="1:7" ht="15.75" customHeight="1" x14ac:dyDescent="0.15">
      <c r="A116" s="4"/>
      <c r="B116" s="4"/>
      <c r="C116" s="3"/>
      <c r="D116" s="4"/>
      <c r="E116" s="4"/>
      <c r="F116" s="4"/>
      <c r="G116" s="4"/>
    </row>
    <row r="117" spans="1:7" ht="15.75" customHeight="1" x14ac:dyDescent="0.15">
      <c r="A117" s="4"/>
      <c r="B117" s="4"/>
      <c r="C117" s="3"/>
      <c r="D117" s="4"/>
      <c r="E117" s="4"/>
      <c r="F117" s="4"/>
      <c r="G117" s="4"/>
    </row>
    <row r="118" spans="1:7" ht="15.75" customHeight="1" x14ac:dyDescent="0.15">
      <c r="A118" s="4"/>
      <c r="B118" s="4"/>
      <c r="C118" s="3"/>
      <c r="D118" s="4"/>
      <c r="E118" s="4"/>
      <c r="F118" s="4"/>
      <c r="G118" s="4"/>
    </row>
    <row r="119" spans="1:7" ht="15.75" customHeight="1" x14ac:dyDescent="0.15">
      <c r="A119" s="4"/>
      <c r="B119" s="4"/>
      <c r="C119" s="3"/>
      <c r="D119" s="4"/>
      <c r="E119" s="4"/>
      <c r="F119" s="4"/>
      <c r="G119" s="4"/>
    </row>
    <row r="120" spans="1:7" ht="15.75" customHeight="1" x14ac:dyDescent="0.15">
      <c r="A120" s="4"/>
      <c r="B120" s="4"/>
      <c r="C120" s="3"/>
      <c r="D120" s="4"/>
      <c r="E120" s="4"/>
      <c r="F120" s="4"/>
      <c r="G120" s="4"/>
    </row>
    <row r="121" spans="1:7" ht="15.75" customHeight="1" x14ac:dyDescent="0.15">
      <c r="A121" s="4"/>
      <c r="B121" s="4"/>
      <c r="C121" s="3"/>
      <c r="D121" s="4"/>
      <c r="E121" s="4"/>
      <c r="F121" s="4"/>
      <c r="G121" s="4"/>
    </row>
    <row r="122" spans="1:7" ht="15.75" customHeight="1" x14ac:dyDescent="0.15">
      <c r="A122" s="4"/>
      <c r="B122" s="4"/>
      <c r="C122" s="3"/>
      <c r="D122" s="4"/>
      <c r="E122" s="4"/>
      <c r="F122" s="4"/>
      <c r="G122" s="4"/>
    </row>
    <row r="123" spans="1:7" ht="15.75" customHeight="1" x14ac:dyDescent="0.15">
      <c r="A123" s="4"/>
      <c r="B123" s="4"/>
      <c r="C123" s="3"/>
      <c r="D123" s="4"/>
      <c r="E123" s="4"/>
      <c r="F123" s="4"/>
      <c r="G123" s="4"/>
    </row>
    <row r="124" spans="1:7" ht="15.75" customHeight="1" x14ac:dyDescent="0.15">
      <c r="A124" s="4"/>
      <c r="B124" s="4"/>
      <c r="C124" s="3"/>
      <c r="D124" s="4"/>
      <c r="E124" s="4"/>
      <c r="F124" s="4"/>
      <c r="G124" s="4"/>
    </row>
    <row r="125" spans="1:7" ht="15.75" customHeight="1" x14ac:dyDescent="0.15">
      <c r="A125" s="4"/>
      <c r="B125" s="4"/>
      <c r="C125" s="3"/>
      <c r="D125" s="4"/>
      <c r="E125" s="4"/>
      <c r="F125" s="4"/>
      <c r="G125" s="4"/>
    </row>
    <row r="126" spans="1:7" ht="15.75" customHeight="1" x14ac:dyDescent="0.15">
      <c r="A126" s="4"/>
      <c r="B126" s="4"/>
      <c r="C126" s="3"/>
      <c r="D126" s="4"/>
      <c r="E126" s="4"/>
      <c r="F126" s="4"/>
      <c r="G126" s="4"/>
    </row>
    <row r="127" spans="1:7" ht="15.75" customHeight="1" x14ac:dyDescent="0.15">
      <c r="A127" s="4"/>
      <c r="B127" s="4"/>
      <c r="C127" s="3"/>
      <c r="D127" s="4"/>
      <c r="E127" s="4"/>
      <c r="F127" s="4"/>
      <c r="G127" s="4"/>
    </row>
    <row r="128" spans="1:7" ht="15.75" customHeight="1" x14ac:dyDescent="0.15">
      <c r="A128" s="4"/>
      <c r="B128" s="4"/>
      <c r="C128" s="3"/>
      <c r="D128" s="4"/>
      <c r="E128" s="4"/>
      <c r="F128" s="4"/>
      <c r="G128" s="4"/>
    </row>
    <row r="129" spans="1:7" ht="15.75" customHeight="1" x14ac:dyDescent="0.15">
      <c r="A129" s="4"/>
      <c r="B129" s="4"/>
      <c r="C129" s="3"/>
      <c r="D129" s="4"/>
      <c r="E129" s="4"/>
      <c r="F129" s="4"/>
      <c r="G129" s="4"/>
    </row>
    <row r="130" spans="1:7" ht="15.75" customHeight="1" x14ac:dyDescent="0.15">
      <c r="A130" s="4"/>
      <c r="B130" s="4"/>
      <c r="C130" s="3"/>
      <c r="D130" s="4"/>
      <c r="E130" s="4"/>
      <c r="F130" s="4"/>
      <c r="G130" s="4"/>
    </row>
    <row r="131" spans="1:7" ht="15.75" customHeight="1" x14ac:dyDescent="0.15">
      <c r="A131" s="4"/>
      <c r="B131" s="4"/>
      <c r="C131" s="3"/>
      <c r="D131" s="4"/>
      <c r="E131" s="4"/>
      <c r="F131" s="4"/>
      <c r="G131" s="4"/>
    </row>
    <row r="132" spans="1:7" ht="15.75" customHeight="1" x14ac:dyDescent="0.15">
      <c r="A132" s="4"/>
      <c r="B132" s="4"/>
      <c r="C132" s="3"/>
      <c r="D132" s="4"/>
      <c r="E132" s="4"/>
      <c r="F132" s="4"/>
      <c r="G132" s="4"/>
    </row>
    <row r="133" spans="1:7" ht="15.75" customHeight="1" x14ac:dyDescent="0.15">
      <c r="A133" s="4"/>
      <c r="B133" s="4"/>
      <c r="C133" s="3"/>
      <c r="D133" s="4"/>
      <c r="E133" s="4"/>
      <c r="F133" s="4"/>
      <c r="G133" s="4"/>
    </row>
    <row r="134" spans="1:7" ht="15.75" customHeight="1" x14ac:dyDescent="0.15">
      <c r="A134" s="4"/>
      <c r="B134" s="4"/>
      <c r="C134" s="3"/>
      <c r="D134" s="4"/>
      <c r="E134" s="4"/>
      <c r="F134" s="4"/>
      <c r="G134" s="4"/>
    </row>
    <row r="135" spans="1:7" ht="15.75" customHeight="1" x14ac:dyDescent="0.15">
      <c r="A135" s="4"/>
      <c r="B135" s="4"/>
      <c r="C135" s="3"/>
      <c r="D135" s="4"/>
      <c r="E135" s="4"/>
      <c r="F135" s="4"/>
      <c r="G135" s="4"/>
    </row>
    <row r="136" spans="1:7" ht="15.75" customHeight="1" x14ac:dyDescent="0.15">
      <c r="A136" s="4"/>
      <c r="B136" s="4"/>
      <c r="C136" s="3"/>
      <c r="D136" s="4"/>
      <c r="E136" s="4"/>
      <c r="F136" s="4"/>
      <c r="G136" s="4"/>
    </row>
    <row r="137" spans="1:7" ht="15.75" customHeight="1" x14ac:dyDescent="0.15">
      <c r="A137" s="4"/>
      <c r="B137" s="4"/>
      <c r="C137" s="3"/>
      <c r="D137" s="4"/>
      <c r="E137" s="4"/>
      <c r="F137" s="4"/>
      <c r="G137" s="4"/>
    </row>
    <row r="138" spans="1:7" ht="15.75" customHeight="1" x14ac:dyDescent="0.15">
      <c r="A138" s="4"/>
      <c r="B138" s="4"/>
      <c r="C138" s="3"/>
      <c r="D138" s="4"/>
      <c r="E138" s="4"/>
      <c r="F138" s="4"/>
      <c r="G138" s="4"/>
    </row>
    <row r="139" spans="1:7" ht="15.75" customHeight="1" x14ac:dyDescent="0.15">
      <c r="A139" s="4"/>
      <c r="B139" s="4"/>
      <c r="C139" s="3"/>
      <c r="D139" s="4"/>
      <c r="E139" s="4"/>
      <c r="F139" s="4"/>
      <c r="G139" s="4"/>
    </row>
    <row r="140" spans="1:7" ht="15.75" customHeight="1" x14ac:dyDescent="0.15">
      <c r="A140" s="4"/>
      <c r="B140" s="4"/>
      <c r="C140" s="3"/>
      <c r="D140" s="4"/>
      <c r="E140" s="4"/>
      <c r="F140" s="4"/>
      <c r="G140" s="4"/>
    </row>
    <row r="141" spans="1:7" ht="15.75" customHeight="1" x14ac:dyDescent="0.15">
      <c r="A141" s="4"/>
      <c r="B141" s="4"/>
      <c r="C141" s="3"/>
      <c r="D141" s="4"/>
      <c r="E141" s="4"/>
      <c r="F141" s="4"/>
      <c r="G141" s="4"/>
    </row>
    <row r="142" spans="1:7" ht="15.75" customHeight="1" x14ac:dyDescent="0.15">
      <c r="A142" s="4"/>
      <c r="B142" s="4"/>
      <c r="C142" s="3"/>
      <c r="D142" s="4"/>
      <c r="E142" s="4"/>
      <c r="F142" s="4"/>
      <c r="G142" s="4"/>
    </row>
    <row r="143" spans="1:7" ht="15.75" customHeight="1" x14ac:dyDescent="0.15">
      <c r="A143" s="4"/>
      <c r="B143" s="4"/>
      <c r="C143" s="3"/>
      <c r="D143" s="4"/>
      <c r="E143" s="4"/>
      <c r="F143" s="4"/>
      <c r="G143" s="4"/>
    </row>
    <row r="144" spans="1:7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927"/>
  <sheetViews>
    <sheetView topLeftCell="A51" workbookViewId="0">
      <selection activeCell="A96" sqref="A56:XFD96"/>
    </sheetView>
  </sheetViews>
  <sheetFormatPr baseColWidth="10" defaultColWidth="12.6640625" defaultRowHeight="15" customHeight="1" x14ac:dyDescent="0.15"/>
  <cols>
    <col min="1" max="1" width="4.6640625" customWidth="1"/>
    <col min="2" max="2" width="5.1640625" customWidth="1"/>
    <col min="3" max="3" width="9.33203125" customWidth="1"/>
    <col min="4" max="4" width="27.5" customWidth="1"/>
    <col min="5" max="5" width="6.33203125" hidden="1" customWidth="1"/>
    <col min="6" max="6" width="6.33203125" customWidth="1"/>
    <col min="7" max="7" width="96.6640625" customWidth="1"/>
    <col min="8" max="8" width="65.6640625" customWidth="1"/>
  </cols>
  <sheetData>
    <row r="1" spans="1:8" ht="15.75" customHeight="1" x14ac:dyDescent="0.15">
      <c r="A1" s="4"/>
      <c r="B1" s="2" t="s">
        <v>0</v>
      </c>
      <c r="C1" s="3"/>
      <c r="D1" s="4"/>
      <c r="E1" s="4"/>
      <c r="F1" s="4"/>
      <c r="G1" s="2" t="s">
        <v>323</v>
      </c>
    </row>
    <row r="2" spans="1:8" ht="13" x14ac:dyDescent="0.15">
      <c r="A2" s="4"/>
      <c r="B2" s="2" t="s">
        <v>1</v>
      </c>
      <c r="C2" s="3"/>
      <c r="D2" s="10"/>
      <c r="E2" s="10"/>
      <c r="F2" s="10"/>
      <c r="G2" s="12"/>
    </row>
    <row r="3" spans="1:8" ht="13" x14ac:dyDescent="0.15">
      <c r="A3" s="4"/>
      <c r="B3" s="18"/>
      <c r="C3" s="17"/>
      <c r="D3" s="20"/>
      <c r="E3" s="20"/>
      <c r="F3" s="20">
        <v>0.05</v>
      </c>
      <c r="G3" s="21">
        <v>0.05</v>
      </c>
    </row>
    <row r="4" spans="1:8" ht="13" x14ac:dyDescent="0.15">
      <c r="A4" s="4"/>
      <c r="B4" s="22" t="s">
        <v>10</v>
      </c>
      <c r="C4" s="22" t="s">
        <v>11</v>
      </c>
      <c r="D4" s="9" t="s">
        <v>12</v>
      </c>
      <c r="E4" s="10"/>
      <c r="F4" s="10" t="s">
        <v>324</v>
      </c>
      <c r="G4" s="12" t="s">
        <v>310</v>
      </c>
      <c r="H4" s="9" t="s">
        <v>12</v>
      </c>
    </row>
    <row r="5" spans="1:8" ht="13" x14ac:dyDescent="0.15">
      <c r="B5" s="32">
        <v>1</v>
      </c>
      <c r="C5" s="32">
        <v>1433732</v>
      </c>
      <c r="D5" s="33" t="s">
        <v>33</v>
      </c>
      <c r="F5" s="39">
        <v>0</v>
      </c>
      <c r="H5" s="33" t="s">
        <v>33</v>
      </c>
    </row>
    <row r="6" spans="1:8" ht="13" x14ac:dyDescent="0.15">
      <c r="B6" s="32">
        <v>1</v>
      </c>
      <c r="C6" s="32">
        <v>1918534</v>
      </c>
      <c r="D6" s="33" t="s">
        <v>35</v>
      </c>
      <c r="F6" s="39">
        <v>0</v>
      </c>
      <c r="H6" s="33" t="s">
        <v>35</v>
      </c>
    </row>
    <row r="7" spans="1:8" ht="13" x14ac:dyDescent="0.15">
      <c r="B7" s="32">
        <v>1</v>
      </c>
      <c r="C7" s="32">
        <v>1929746</v>
      </c>
      <c r="D7" s="33" t="s">
        <v>39</v>
      </c>
      <c r="F7" s="36">
        <v>4.5</v>
      </c>
      <c r="G7" s="41" t="s">
        <v>325</v>
      </c>
      <c r="H7" s="33" t="s">
        <v>39</v>
      </c>
    </row>
    <row r="8" spans="1:8" ht="13" x14ac:dyDescent="0.15">
      <c r="B8" s="32">
        <v>1</v>
      </c>
      <c r="C8" s="32">
        <v>1933446</v>
      </c>
      <c r="D8" s="33" t="s">
        <v>41</v>
      </c>
      <c r="F8" s="36">
        <v>4.5</v>
      </c>
      <c r="G8" s="41" t="s">
        <v>325</v>
      </c>
      <c r="H8" s="33" t="s">
        <v>41</v>
      </c>
    </row>
    <row r="9" spans="1:8" ht="13" x14ac:dyDescent="0.15">
      <c r="B9" s="32">
        <v>1</v>
      </c>
      <c r="C9" s="32">
        <v>1998752</v>
      </c>
      <c r="D9" s="33" t="s">
        <v>43</v>
      </c>
      <c r="F9" s="36">
        <v>5</v>
      </c>
      <c r="G9" s="134" t="s">
        <v>326</v>
      </c>
      <c r="H9" s="33" t="s">
        <v>43</v>
      </c>
    </row>
    <row r="10" spans="1:8" ht="13" x14ac:dyDescent="0.15">
      <c r="B10" s="32">
        <v>1</v>
      </c>
      <c r="C10" s="32">
        <v>1998909</v>
      </c>
      <c r="D10" s="33" t="s">
        <v>45</v>
      </c>
      <c r="F10" s="39">
        <v>0</v>
      </c>
      <c r="H10" s="33" t="s">
        <v>45</v>
      </c>
    </row>
    <row r="11" spans="1:8" ht="13" x14ac:dyDescent="0.15">
      <c r="B11" s="32">
        <v>1</v>
      </c>
      <c r="C11" s="32">
        <v>2000774</v>
      </c>
      <c r="D11" s="33" t="s">
        <v>48</v>
      </c>
      <c r="F11" s="39">
        <v>0</v>
      </c>
      <c r="H11" s="33" t="s">
        <v>48</v>
      </c>
    </row>
    <row r="12" spans="1:8" ht="13" x14ac:dyDescent="0.15">
      <c r="B12" s="32">
        <v>1</v>
      </c>
      <c r="C12" s="32">
        <v>2002942</v>
      </c>
      <c r="D12" s="33" t="s">
        <v>50</v>
      </c>
      <c r="F12" s="36">
        <v>4</v>
      </c>
      <c r="G12" s="41" t="s">
        <v>327</v>
      </c>
      <c r="H12" s="33" t="s">
        <v>50</v>
      </c>
    </row>
    <row r="13" spans="1:8" ht="13" x14ac:dyDescent="0.15">
      <c r="B13" s="32">
        <v>1</v>
      </c>
      <c r="C13" s="32">
        <v>2003307</v>
      </c>
      <c r="D13" s="33" t="s">
        <v>52</v>
      </c>
      <c r="F13" s="39">
        <v>0</v>
      </c>
      <c r="H13" s="33" t="s">
        <v>52</v>
      </c>
    </row>
    <row r="14" spans="1:8" ht="13" x14ac:dyDescent="0.15">
      <c r="B14" s="32">
        <v>1</v>
      </c>
      <c r="C14" s="32">
        <v>2005532</v>
      </c>
      <c r="D14" s="33" t="s">
        <v>53</v>
      </c>
      <c r="F14" s="39">
        <v>0</v>
      </c>
      <c r="H14" s="33" t="s">
        <v>53</v>
      </c>
    </row>
    <row r="15" spans="1:8" ht="13" x14ac:dyDescent="0.15">
      <c r="B15" s="32">
        <v>1</v>
      </c>
      <c r="C15" s="32">
        <v>2006000</v>
      </c>
      <c r="D15" s="33" t="s">
        <v>54</v>
      </c>
      <c r="F15" s="39">
        <v>0</v>
      </c>
      <c r="H15" s="33" t="s">
        <v>54</v>
      </c>
    </row>
    <row r="16" spans="1:8" ht="13" x14ac:dyDescent="0.15">
      <c r="B16" s="32">
        <v>1</v>
      </c>
      <c r="C16" s="32">
        <v>2006017</v>
      </c>
      <c r="D16" s="33" t="s">
        <v>55</v>
      </c>
      <c r="F16" s="36">
        <v>4.5</v>
      </c>
      <c r="G16" s="41" t="s">
        <v>325</v>
      </c>
      <c r="H16" s="33" t="s">
        <v>55</v>
      </c>
    </row>
    <row r="17" spans="2:8" ht="13" x14ac:dyDescent="0.15">
      <c r="B17" s="32">
        <v>1</v>
      </c>
      <c r="C17" s="32">
        <v>2016440</v>
      </c>
      <c r="D17" s="33" t="s">
        <v>58</v>
      </c>
      <c r="F17" s="39">
        <v>0</v>
      </c>
      <c r="H17" s="33" t="s">
        <v>58</v>
      </c>
    </row>
    <row r="18" spans="2:8" ht="13" x14ac:dyDescent="0.15">
      <c r="B18" s="32">
        <v>1</v>
      </c>
      <c r="C18" s="32">
        <v>2017712</v>
      </c>
      <c r="D18" s="33" t="s">
        <v>59</v>
      </c>
      <c r="F18" s="36">
        <v>4</v>
      </c>
      <c r="G18" s="41" t="s">
        <v>327</v>
      </c>
      <c r="H18" s="33" t="s">
        <v>59</v>
      </c>
    </row>
    <row r="19" spans="2:8" ht="13" x14ac:dyDescent="0.15">
      <c r="B19" s="32">
        <v>1</v>
      </c>
      <c r="C19" s="32">
        <v>2024177</v>
      </c>
      <c r="D19" s="33" t="s">
        <v>61</v>
      </c>
      <c r="F19" s="39">
        <v>0</v>
      </c>
      <c r="H19" s="33" t="s">
        <v>61</v>
      </c>
    </row>
    <row r="20" spans="2:8" ht="13" x14ac:dyDescent="0.15">
      <c r="B20" s="32">
        <v>1</v>
      </c>
      <c r="C20" s="32">
        <v>2024567</v>
      </c>
      <c r="D20" s="33" t="s">
        <v>63</v>
      </c>
      <c r="F20" s="39">
        <v>0</v>
      </c>
      <c r="H20" s="33" t="s">
        <v>63</v>
      </c>
    </row>
    <row r="21" spans="2:8" ht="13" x14ac:dyDescent="0.15">
      <c r="B21" s="32">
        <v>1</v>
      </c>
      <c r="C21" s="32">
        <v>2026137</v>
      </c>
      <c r="D21" s="33" t="s">
        <v>65</v>
      </c>
      <c r="F21" s="39">
        <v>0</v>
      </c>
      <c r="H21" s="33" t="s">
        <v>65</v>
      </c>
    </row>
    <row r="22" spans="2:8" ht="13" x14ac:dyDescent="0.15">
      <c r="B22" s="32">
        <v>1</v>
      </c>
      <c r="C22" s="32">
        <v>2029675</v>
      </c>
      <c r="D22" s="33" t="s">
        <v>66</v>
      </c>
      <c r="F22" s="36">
        <v>5</v>
      </c>
      <c r="G22" s="134" t="s">
        <v>326</v>
      </c>
      <c r="H22" s="33" t="s">
        <v>66</v>
      </c>
    </row>
    <row r="23" spans="2:8" ht="13" x14ac:dyDescent="0.15">
      <c r="B23" s="32">
        <v>1</v>
      </c>
      <c r="C23" s="32">
        <v>2039440</v>
      </c>
      <c r="D23" s="33" t="s">
        <v>67</v>
      </c>
      <c r="F23" s="39">
        <v>0</v>
      </c>
      <c r="H23" s="33" t="s">
        <v>67</v>
      </c>
    </row>
    <row r="24" spans="2:8" ht="13" x14ac:dyDescent="0.15">
      <c r="B24" s="32">
        <v>1</v>
      </c>
      <c r="C24" s="32">
        <v>2043930</v>
      </c>
      <c r="D24" s="33" t="s">
        <v>69</v>
      </c>
      <c r="F24" s="36">
        <v>5</v>
      </c>
      <c r="G24" s="134" t="s">
        <v>326</v>
      </c>
      <c r="H24" s="33" t="s">
        <v>69</v>
      </c>
    </row>
    <row r="25" spans="2:8" ht="13" x14ac:dyDescent="0.15">
      <c r="B25" s="32">
        <v>1</v>
      </c>
      <c r="C25" s="32">
        <v>2045360</v>
      </c>
      <c r="D25" s="33" t="s">
        <v>70</v>
      </c>
      <c r="F25" s="36">
        <v>4.5</v>
      </c>
      <c r="G25" s="41" t="s">
        <v>325</v>
      </c>
      <c r="H25" s="33" t="s">
        <v>70</v>
      </c>
    </row>
    <row r="26" spans="2:8" ht="13" x14ac:dyDescent="0.15">
      <c r="B26" s="32">
        <v>1</v>
      </c>
      <c r="C26" s="32">
        <v>2045709</v>
      </c>
      <c r="D26" s="33" t="s">
        <v>72</v>
      </c>
      <c r="F26" s="36">
        <v>5</v>
      </c>
      <c r="G26" s="134" t="s">
        <v>326</v>
      </c>
      <c r="H26" s="33" t="s">
        <v>72</v>
      </c>
    </row>
    <row r="27" spans="2:8" ht="13" x14ac:dyDescent="0.15">
      <c r="B27" s="32">
        <v>1</v>
      </c>
      <c r="C27" s="32">
        <v>2047886</v>
      </c>
      <c r="D27" s="33" t="s">
        <v>73</v>
      </c>
      <c r="F27" s="36">
        <v>4</v>
      </c>
      <c r="G27" s="41" t="s">
        <v>327</v>
      </c>
      <c r="H27" s="33" t="s">
        <v>73</v>
      </c>
    </row>
    <row r="28" spans="2:8" ht="13" x14ac:dyDescent="0.15">
      <c r="B28" s="32">
        <v>1</v>
      </c>
      <c r="C28" s="32">
        <v>2055328</v>
      </c>
      <c r="D28" s="33" t="s">
        <v>75</v>
      </c>
      <c r="F28" s="36">
        <v>5</v>
      </c>
      <c r="G28" s="134" t="s">
        <v>326</v>
      </c>
      <c r="H28" s="33" t="s">
        <v>75</v>
      </c>
    </row>
    <row r="29" spans="2:8" ht="13" x14ac:dyDescent="0.15">
      <c r="B29" s="32">
        <v>1</v>
      </c>
      <c r="C29" s="32">
        <v>2056689</v>
      </c>
      <c r="D29" s="33" t="s">
        <v>76</v>
      </c>
      <c r="F29" s="36">
        <v>5</v>
      </c>
      <c r="G29" s="134" t="s">
        <v>326</v>
      </c>
      <c r="H29" s="33" t="s">
        <v>76</v>
      </c>
    </row>
    <row r="30" spans="2:8" ht="13" x14ac:dyDescent="0.15">
      <c r="B30" s="32">
        <v>1</v>
      </c>
      <c r="C30" s="32">
        <v>2057220</v>
      </c>
      <c r="D30" s="33" t="s">
        <v>78</v>
      </c>
      <c r="F30" s="36">
        <v>5</v>
      </c>
      <c r="G30" s="134" t="s">
        <v>326</v>
      </c>
      <c r="H30" s="33" t="s">
        <v>78</v>
      </c>
    </row>
    <row r="31" spans="2:8" ht="13" x14ac:dyDescent="0.15">
      <c r="B31" s="32">
        <v>1</v>
      </c>
      <c r="C31" s="32">
        <v>2058902</v>
      </c>
      <c r="D31" s="33" t="s">
        <v>79</v>
      </c>
      <c r="F31" s="36">
        <v>4</v>
      </c>
      <c r="G31" s="41" t="s">
        <v>327</v>
      </c>
      <c r="H31" s="33" t="s">
        <v>79</v>
      </c>
    </row>
    <row r="32" spans="2:8" ht="13" x14ac:dyDescent="0.15">
      <c r="B32" s="32">
        <v>1</v>
      </c>
      <c r="C32" s="32">
        <v>2062550</v>
      </c>
      <c r="D32" s="33" t="s">
        <v>80</v>
      </c>
      <c r="F32" s="36">
        <v>5</v>
      </c>
      <c r="G32" s="134" t="s">
        <v>326</v>
      </c>
      <c r="H32" s="33" t="s">
        <v>80</v>
      </c>
    </row>
    <row r="33" spans="1:8" ht="13" x14ac:dyDescent="0.15">
      <c r="B33" s="32">
        <v>1</v>
      </c>
      <c r="C33" s="32">
        <v>2109613</v>
      </c>
      <c r="D33" s="33" t="s">
        <v>81</v>
      </c>
      <c r="F33" s="39">
        <v>0</v>
      </c>
      <c r="H33" s="33" t="s">
        <v>81</v>
      </c>
    </row>
    <row r="34" spans="1:8" ht="15.75" customHeight="1" x14ac:dyDescent="0.15">
      <c r="A34" s="4"/>
      <c r="B34" s="32">
        <v>1</v>
      </c>
      <c r="C34" s="32">
        <v>2127787</v>
      </c>
      <c r="D34" s="33" t="s">
        <v>82</v>
      </c>
      <c r="E34" s="4"/>
      <c r="F34" s="36">
        <v>5</v>
      </c>
      <c r="G34" s="134" t="s">
        <v>326</v>
      </c>
      <c r="H34" s="33" t="s">
        <v>82</v>
      </c>
    </row>
    <row r="35" spans="1:8" ht="15.75" customHeight="1" x14ac:dyDescent="0.15">
      <c r="A35" s="4"/>
      <c r="B35" s="32">
        <v>1</v>
      </c>
      <c r="C35" s="32">
        <v>2127813</v>
      </c>
      <c r="D35" s="33" t="s">
        <v>83</v>
      </c>
      <c r="E35" s="4"/>
      <c r="F35" s="36">
        <v>5</v>
      </c>
      <c r="G35" s="134" t="s">
        <v>326</v>
      </c>
      <c r="H35" s="33" t="s">
        <v>83</v>
      </c>
    </row>
    <row r="36" spans="1:8" ht="15.75" customHeight="1" x14ac:dyDescent="0.15">
      <c r="A36" s="4"/>
      <c r="B36" s="32">
        <v>1</v>
      </c>
      <c r="C36" s="32">
        <v>2127890</v>
      </c>
      <c r="D36" s="33" t="s">
        <v>84</v>
      </c>
      <c r="E36" s="4"/>
      <c r="F36" s="39">
        <v>0</v>
      </c>
      <c r="G36" s="4"/>
      <c r="H36" s="33" t="s">
        <v>84</v>
      </c>
    </row>
    <row r="37" spans="1:8" ht="15.75" customHeight="1" x14ac:dyDescent="0.15">
      <c r="A37" s="4"/>
      <c r="B37" s="32">
        <v>1</v>
      </c>
      <c r="C37" s="32">
        <v>2131951</v>
      </c>
      <c r="D37" s="33" t="s">
        <v>85</v>
      </c>
      <c r="E37" s="4"/>
      <c r="F37" s="36">
        <v>5</v>
      </c>
      <c r="G37" s="134" t="s">
        <v>326</v>
      </c>
      <c r="H37" s="33" t="s">
        <v>85</v>
      </c>
    </row>
    <row r="38" spans="1:8" ht="15.75" customHeight="1" x14ac:dyDescent="0.15">
      <c r="A38" s="4"/>
      <c r="B38" s="32">
        <v>1</v>
      </c>
      <c r="C38" s="32">
        <v>2132062</v>
      </c>
      <c r="D38" s="33" t="s">
        <v>86</v>
      </c>
      <c r="E38" s="4"/>
      <c r="F38" s="36">
        <v>5</v>
      </c>
      <c r="G38" s="134" t="s">
        <v>326</v>
      </c>
      <c r="H38" s="33" t="s">
        <v>86</v>
      </c>
    </row>
    <row r="39" spans="1:8" ht="15.75" customHeight="1" x14ac:dyDescent="0.15">
      <c r="A39" s="4"/>
      <c r="B39" s="32">
        <v>1</v>
      </c>
      <c r="C39" s="32">
        <v>2132077</v>
      </c>
      <c r="D39" s="33" t="s">
        <v>87</v>
      </c>
      <c r="E39" s="4"/>
      <c r="F39" s="39">
        <v>0</v>
      </c>
      <c r="G39" s="4"/>
      <c r="H39" s="33" t="s">
        <v>87</v>
      </c>
    </row>
    <row r="40" spans="1:8" ht="15.75" customHeight="1" x14ac:dyDescent="0.15">
      <c r="A40" s="4"/>
      <c r="B40" s="32">
        <v>1</v>
      </c>
      <c r="C40" s="32">
        <v>2174062</v>
      </c>
      <c r="D40" s="33" t="s">
        <v>88</v>
      </c>
      <c r="E40" s="4"/>
      <c r="F40" s="39">
        <v>0</v>
      </c>
      <c r="G40" s="4"/>
      <c r="H40" s="33" t="s">
        <v>88</v>
      </c>
    </row>
    <row r="41" spans="1:8" ht="15.75" customHeight="1" x14ac:dyDescent="0.15">
      <c r="A41" s="4"/>
      <c r="B41" s="32">
        <v>3</v>
      </c>
      <c r="C41" s="32">
        <v>1898123</v>
      </c>
      <c r="D41" s="33" t="s">
        <v>89</v>
      </c>
      <c r="E41" s="4"/>
      <c r="F41" s="36">
        <v>5</v>
      </c>
      <c r="G41" s="134" t="s">
        <v>326</v>
      </c>
      <c r="H41" s="33" t="s">
        <v>89</v>
      </c>
    </row>
    <row r="42" spans="1:8" ht="15.75" customHeight="1" x14ac:dyDescent="0.15">
      <c r="A42" s="4"/>
      <c r="B42" s="32">
        <v>3</v>
      </c>
      <c r="C42" s="32">
        <v>1946850</v>
      </c>
      <c r="D42" s="33" t="s">
        <v>90</v>
      </c>
      <c r="E42" s="4"/>
      <c r="F42" s="36">
        <v>4.5</v>
      </c>
      <c r="G42" s="41" t="s">
        <v>325</v>
      </c>
      <c r="H42" s="33" t="s">
        <v>90</v>
      </c>
    </row>
    <row r="43" spans="1:8" ht="15.75" customHeight="1" x14ac:dyDescent="0.15">
      <c r="A43" s="4"/>
      <c r="B43" s="32">
        <v>3</v>
      </c>
      <c r="C43" s="32">
        <v>1957951</v>
      </c>
      <c r="D43" s="33" t="s">
        <v>91</v>
      </c>
      <c r="E43" s="4"/>
      <c r="F43" s="39">
        <v>0</v>
      </c>
      <c r="G43" s="4"/>
      <c r="H43" s="33" t="s">
        <v>91</v>
      </c>
    </row>
    <row r="44" spans="1:8" ht="15.75" customHeight="1" x14ac:dyDescent="0.15">
      <c r="A44" s="4"/>
      <c r="B44" s="32">
        <v>3</v>
      </c>
      <c r="C44" s="32">
        <v>1959360</v>
      </c>
      <c r="D44" s="33" t="s">
        <v>92</v>
      </c>
      <c r="E44" s="4"/>
      <c r="F44" s="39">
        <v>0</v>
      </c>
      <c r="G44" s="4"/>
      <c r="H44" s="33" t="s">
        <v>92</v>
      </c>
    </row>
    <row r="45" spans="1:8" ht="15.75" customHeight="1" x14ac:dyDescent="0.15">
      <c r="A45" s="4"/>
      <c r="B45" s="32">
        <v>3</v>
      </c>
      <c r="C45" s="32">
        <v>1993766</v>
      </c>
      <c r="D45" s="33" t="s">
        <v>94</v>
      </c>
      <c r="E45" s="4"/>
      <c r="F45" s="36">
        <v>5</v>
      </c>
      <c r="G45" s="134" t="s">
        <v>326</v>
      </c>
      <c r="H45" s="33" t="s">
        <v>94</v>
      </c>
    </row>
    <row r="46" spans="1:8" ht="15.75" customHeight="1" x14ac:dyDescent="0.15">
      <c r="A46" s="4"/>
      <c r="B46" s="32">
        <v>3</v>
      </c>
      <c r="C46" s="32">
        <v>2010112</v>
      </c>
      <c r="D46" s="33" t="s">
        <v>95</v>
      </c>
      <c r="E46" s="4"/>
      <c r="F46" s="36">
        <v>5</v>
      </c>
      <c r="G46" s="134" t="s">
        <v>326</v>
      </c>
      <c r="H46" s="33" t="s">
        <v>95</v>
      </c>
    </row>
    <row r="47" spans="1:8" ht="15.75" customHeight="1" x14ac:dyDescent="0.15">
      <c r="A47" s="4"/>
      <c r="B47" s="32">
        <v>3</v>
      </c>
      <c r="C47" s="32">
        <v>2127884</v>
      </c>
      <c r="D47" s="33" t="s">
        <v>96</v>
      </c>
      <c r="E47" s="4"/>
      <c r="F47" s="36">
        <v>5</v>
      </c>
      <c r="G47" s="134" t="s">
        <v>326</v>
      </c>
      <c r="H47" s="33" t="s">
        <v>96</v>
      </c>
    </row>
    <row r="48" spans="1:8" ht="15.75" customHeight="1" x14ac:dyDescent="0.15">
      <c r="A48" s="4"/>
      <c r="B48" s="32">
        <v>5</v>
      </c>
      <c r="C48" s="32">
        <v>1952326</v>
      </c>
      <c r="D48" s="33" t="s">
        <v>98</v>
      </c>
      <c r="E48" s="4"/>
      <c r="F48" s="36">
        <v>5</v>
      </c>
      <c r="G48" s="134" t="s">
        <v>326</v>
      </c>
      <c r="H48" s="33" t="s">
        <v>98</v>
      </c>
    </row>
    <row r="49" spans="1:8" ht="15.75" customHeight="1" x14ac:dyDescent="0.15">
      <c r="A49" s="4"/>
      <c r="B49" s="32">
        <v>5</v>
      </c>
      <c r="C49" s="32">
        <v>2002917</v>
      </c>
      <c r="D49" s="33" t="s">
        <v>99</v>
      </c>
      <c r="E49" s="4"/>
      <c r="F49" s="36">
        <v>5</v>
      </c>
      <c r="G49" s="134" t="s">
        <v>326</v>
      </c>
      <c r="H49" s="33" t="s">
        <v>99</v>
      </c>
    </row>
    <row r="50" spans="1:8" ht="15.75" customHeight="1" x14ac:dyDescent="0.15">
      <c r="A50" s="4"/>
      <c r="B50" s="32">
        <v>5</v>
      </c>
      <c r="C50" s="32">
        <v>2062999</v>
      </c>
      <c r="D50" s="33" t="s">
        <v>100</v>
      </c>
      <c r="E50" s="4"/>
      <c r="F50" s="36">
        <v>5</v>
      </c>
      <c r="G50" s="134" t="s">
        <v>326</v>
      </c>
      <c r="H50" s="33" t="s">
        <v>100</v>
      </c>
    </row>
    <row r="51" spans="1:8" ht="15.75" customHeight="1" x14ac:dyDescent="0.15">
      <c r="A51" s="4"/>
      <c r="B51" s="4"/>
      <c r="C51" s="3"/>
      <c r="D51" s="4"/>
      <c r="E51" s="4"/>
      <c r="F51" s="4"/>
      <c r="G51" s="4"/>
    </row>
    <row r="52" spans="1:8" ht="15.75" customHeight="1" x14ac:dyDescent="0.15">
      <c r="A52" s="4"/>
      <c r="B52" s="4"/>
      <c r="C52" s="3"/>
      <c r="D52" s="4"/>
      <c r="E52" s="4"/>
      <c r="F52" s="4"/>
      <c r="G52" s="4"/>
    </row>
    <row r="53" spans="1:8" ht="15.75" customHeight="1" x14ac:dyDescent="0.15">
      <c r="A53" s="4"/>
      <c r="B53" s="4"/>
      <c r="C53" s="3"/>
      <c r="D53" s="4"/>
      <c r="E53" s="4"/>
      <c r="F53" s="4"/>
      <c r="G53" s="4"/>
    </row>
    <row r="54" spans="1:8" ht="15.75" customHeight="1" x14ac:dyDescent="0.15">
      <c r="A54" s="4"/>
      <c r="B54" s="4"/>
      <c r="C54" s="3"/>
      <c r="D54" s="4"/>
      <c r="E54" s="4"/>
      <c r="F54" s="4"/>
      <c r="G54" s="4"/>
    </row>
    <row r="55" spans="1:8" ht="15.75" customHeight="1" x14ac:dyDescent="0.15">
      <c r="A55" s="4"/>
      <c r="B55" s="4"/>
      <c r="C55" s="3"/>
      <c r="D55" s="4"/>
      <c r="E55" s="4"/>
      <c r="F55" s="4"/>
      <c r="G55" s="4"/>
    </row>
    <row r="56" spans="1:8" ht="15.75" customHeight="1" x14ac:dyDescent="0.15">
      <c r="A56" s="4"/>
      <c r="B56" s="4"/>
      <c r="C56" s="3"/>
      <c r="D56" s="4"/>
      <c r="E56" s="4"/>
      <c r="F56" s="4"/>
      <c r="G56" s="4"/>
    </row>
    <row r="57" spans="1:8" ht="15.75" customHeight="1" x14ac:dyDescent="0.15">
      <c r="A57" s="4"/>
      <c r="B57" s="4"/>
      <c r="C57" s="3"/>
      <c r="D57" s="4"/>
      <c r="E57" s="4"/>
      <c r="F57" s="4"/>
      <c r="G57" s="4"/>
    </row>
    <row r="58" spans="1:8" ht="15.75" customHeight="1" x14ac:dyDescent="0.15">
      <c r="A58" s="4"/>
      <c r="B58" s="4"/>
      <c r="C58" s="3"/>
      <c r="D58" s="4"/>
      <c r="E58" s="4"/>
      <c r="F58" s="4"/>
      <c r="G58" s="4"/>
    </row>
    <row r="59" spans="1:8" ht="15.75" customHeight="1" x14ac:dyDescent="0.15">
      <c r="A59" s="4"/>
      <c r="B59" s="4"/>
      <c r="C59" s="3"/>
      <c r="D59" s="4"/>
      <c r="E59" s="4"/>
      <c r="F59" s="4"/>
      <c r="G59" s="4"/>
    </row>
    <row r="60" spans="1:8" ht="15.75" customHeight="1" x14ac:dyDescent="0.15">
      <c r="A60" s="4"/>
      <c r="B60" s="4"/>
      <c r="C60" s="3"/>
      <c r="D60" s="4"/>
      <c r="E60" s="4"/>
      <c r="F60" s="4"/>
      <c r="G60" s="4"/>
    </row>
    <row r="61" spans="1:8" ht="15.75" customHeight="1" x14ac:dyDescent="0.15">
      <c r="A61" s="4"/>
      <c r="B61" s="4"/>
      <c r="C61" s="3"/>
      <c r="D61" s="4"/>
      <c r="E61" s="4"/>
      <c r="F61" s="4"/>
      <c r="G61" s="4"/>
    </row>
    <row r="62" spans="1:8" ht="15.75" customHeight="1" x14ac:dyDescent="0.15">
      <c r="A62" s="4"/>
      <c r="B62" s="4"/>
      <c r="C62" s="3"/>
      <c r="D62" s="4"/>
      <c r="E62" s="4"/>
      <c r="F62" s="4"/>
      <c r="G62" s="4"/>
    </row>
    <row r="63" spans="1:8" ht="15.75" customHeight="1" x14ac:dyDescent="0.15">
      <c r="A63" s="4"/>
      <c r="B63" s="4"/>
      <c r="C63" s="3"/>
      <c r="D63" s="4"/>
      <c r="E63" s="4"/>
      <c r="F63" s="4"/>
      <c r="G63" s="4"/>
    </row>
    <row r="64" spans="1:8" ht="15.75" customHeight="1" x14ac:dyDescent="0.15">
      <c r="A64" s="4"/>
      <c r="B64" s="4"/>
      <c r="C64" s="3"/>
      <c r="D64" s="4"/>
      <c r="E64" s="4"/>
      <c r="F64" s="4"/>
      <c r="G64" s="4"/>
    </row>
    <row r="65" spans="1:7" ht="15.75" customHeight="1" x14ac:dyDescent="0.15">
      <c r="A65" s="4"/>
      <c r="B65" s="4"/>
      <c r="C65" s="3"/>
      <c r="D65" s="4"/>
      <c r="E65" s="4"/>
      <c r="F65" s="4"/>
      <c r="G65" s="4"/>
    </row>
    <row r="66" spans="1:7" ht="15.75" customHeight="1" x14ac:dyDescent="0.15">
      <c r="A66" s="4"/>
      <c r="B66" s="4"/>
      <c r="C66" s="3"/>
      <c r="D66" s="4"/>
      <c r="E66" s="4"/>
      <c r="F66" s="4"/>
      <c r="G66" s="4"/>
    </row>
    <row r="67" spans="1:7" ht="15.75" customHeight="1" x14ac:dyDescent="0.15">
      <c r="A67" s="4"/>
      <c r="B67" s="4"/>
      <c r="C67" s="3"/>
      <c r="D67" s="4"/>
      <c r="E67" s="4"/>
      <c r="F67" s="4"/>
      <c r="G67" s="4"/>
    </row>
    <row r="68" spans="1:7" ht="15.75" customHeight="1" x14ac:dyDescent="0.15">
      <c r="A68" s="4"/>
      <c r="B68" s="4"/>
      <c r="C68" s="3"/>
      <c r="D68" s="4"/>
      <c r="E68" s="4"/>
      <c r="F68" s="4"/>
      <c r="G68" s="4"/>
    </row>
    <row r="69" spans="1:7" ht="15.75" customHeight="1" x14ac:dyDescent="0.15">
      <c r="A69" s="4"/>
      <c r="B69" s="4"/>
      <c r="C69" s="3"/>
      <c r="D69" s="4"/>
      <c r="E69" s="4"/>
      <c r="F69" s="4"/>
      <c r="G69" s="4"/>
    </row>
    <row r="70" spans="1:7" ht="15.75" customHeight="1" x14ac:dyDescent="0.15">
      <c r="A70" s="4"/>
      <c r="B70" s="4"/>
      <c r="C70" s="3"/>
      <c r="D70" s="4"/>
      <c r="E70" s="4"/>
      <c r="F70" s="4"/>
      <c r="G70" s="4"/>
    </row>
    <row r="71" spans="1:7" ht="15.75" customHeight="1" x14ac:dyDescent="0.15">
      <c r="A71" s="4"/>
      <c r="B71" s="4"/>
      <c r="C71" s="3"/>
      <c r="D71" s="4"/>
      <c r="E71" s="4"/>
      <c r="F71" s="4"/>
      <c r="G71" s="4"/>
    </row>
    <row r="72" spans="1:7" ht="15.75" customHeight="1" x14ac:dyDescent="0.15">
      <c r="A72" s="4"/>
      <c r="B72" s="4"/>
      <c r="C72" s="3"/>
      <c r="D72" s="4"/>
      <c r="E72" s="4"/>
      <c r="F72" s="4"/>
      <c r="G72" s="4"/>
    </row>
    <row r="73" spans="1:7" ht="15.75" customHeight="1" x14ac:dyDescent="0.15">
      <c r="A73" s="4"/>
      <c r="B73" s="4"/>
      <c r="C73" s="3"/>
      <c r="D73" s="4"/>
      <c r="E73" s="4"/>
      <c r="F73" s="4"/>
      <c r="G73" s="4"/>
    </row>
    <row r="74" spans="1:7" ht="15.75" customHeight="1" x14ac:dyDescent="0.15">
      <c r="A74" s="4"/>
      <c r="B74" s="4"/>
      <c r="C74" s="3"/>
      <c r="D74" s="4"/>
      <c r="E74" s="4"/>
      <c r="F74" s="4"/>
      <c r="G74" s="4"/>
    </row>
    <row r="75" spans="1:7" ht="15.75" customHeight="1" x14ac:dyDescent="0.15">
      <c r="A75" s="4"/>
      <c r="B75" s="4"/>
      <c r="C75" s="3"/>
      <c r="D75" s="4"/>
      <c r="E75" s="4"/>
      <c r="F75" s="4"/>
      <c r="G75" s="4"/>
    </row>
    <row r="76" spans="1:7" ht="15.75" customHeight="1" x14ac:dyDescent="0.15">
      <c r="A76" s="4"/>
      <c r="B76" s="4"/>
      <c r="C76" s="3"/>
      <c r="D76" s="4"/>
      <c r="E76" s="4"/>
      <c r="F76" s="4"/>
      <c r="G76" s="4"/>
    </row>
    <row r="77" spans="1:7" ht="15.75" customHeight="1" x14ac:dyDescent="0.15">
      <c r="A77" s="4"/>
      <c r="B77" s="4"/>
      <c r="C77" s="3"/>
      <c r="D77" s="4"/>
      <c r="E77" s="4"/>
      <c r="F77" s="4"/>
      <c r="G77" s="4"/>
    </row>
    <row r="78" spans="1:7" ht="15.75" customHeight="1" x14ac:dyDescent="0.15">
      <c r="A78" s="4"/>
      <c r="B78" s="4"/>
      <c r="C78" s="3"/>
      <c r="D78" s="4"/>
      <c r="E78" s="4"/>
      <c r="F78" s="4"/>
      <c r="G78" s="4"/>
    </row>
    <row r="79" spans="1:7" ht="15.75" customHeight="1" x14ac:dyDescent="0.15">
      <c r="A79" s="4"/>
      <c r="B79" s="4"/>
      <c r="C79" s="3"/>
      <c r="D79" s="4"/>
      <c r="E79" s="4"/>
      <c r="F79" s="4"/>
      <c r="G79" s="4"/>
    </row>
    <row r="80" spans="1:7" ht="15.75" customHeight="1" x14ac:dyDescent="0.15">
      <c r="A80" s="4"/>
      <c r="B80" s="4"/>
      <c r="C80" s="3"/>
      <c r="D80" s="4"/>
      <c r="E80" s="4"/>
      <c r="F80" s="4"/>
      <c r="G80" s="4"/>
    </row>
    <row r="81" spans="1:7" ht="15.75" customHeight="1" x14ac:dyDescent="0.15">
      <c r="A81" s="4"/>
      <c r="B81" s="4"/>
      <c r="C81" s="3"/>
      <c r="D81" s="4"/>
      <c r="E81" s="4"/>
      <c r="F81" s="4"/>
      <c r="G81" s="4"/>
    </row>
    <row r="82" spans="1:7" ht="15.75" customHeight="1" x14ac:dyDescent="0.15">
      <c r="A82" s="4"/>
      <c r="B82" s="4"/>
      <c r="C82" s="3"/>
      <c r="D82" s="4"/>
      <c r="E82" s="4"/>
      <c r="F82" s="4"/>
      <c r="G82" s="4"/>
    </row>
    <row r="83" spans="1:7" ht="15.75" customHeight="1" x14ac:dyDescent="0.15">
      <c r="A83" s="4"/>
      <c r="B83" s="4"/>
      <c r="C83" s="3"/>
      <c r="D83" s="4"/>
      <c r="E83" s="4"/>
      <c r="F83" s="4"/>
      <c r="G83" s="4"/>
    </row>
    <row r="84" spans="1:7" ht="15.75" customHeight="1" x14ac:dyDescent="0.15">
      <c r="A84" s="4"/>
      <c r="B84" s="4"/>
      <c r="C84" s="3"/>
      <c r="D84" s="4"/>
      <c r="E84" s="4"/>
      <c r="F84" s="4"/>
      <c r="G84" s="4"/>
    </row>
    <row r="85" spans="1:7" ht="15.75" customHeight="1" x14ac:dyDescent="0.15">
      <c r="A85" s="4"/>
      <c r="B85" s="4"/>
      <c r="C85" s="3"/>
      <c r="D85" s="4"/>
      <c r="E85" s="4"/>
      <c r="F85" s="4"/>
      <c r="G85" s="4"/>
    </row>
    <row r="86" spans="1:7" ht="15.75" customHeight="1" x14ac:dyDescent="0.15">
      <c r="A86" s="4"/>
      <c r="B86" s="4"/>
      <c r="C86" s="3"/>
      <c r="D86" s="4"/>
      <c r="E86" s="4"/>
      <c r="F86" s="4"/>
      <c r="G86" s="4"/>
    </row>
    <row r="87" spans="1:7" ht="15.75" customHeight="1" x14ac:dyDescent="0.15">
      <c r="A87" s="4"/>
      <c r="B87" s="4"/>
      <c r="C87" s="3"/>
      <c r="D87" s="4"/>
      <c r="E87" s="4"/>
      <c r="F87" s="4"/>
      <c r="G87" s="4"/>
    </row>
    <row r="88" spans="1:7" ht="15.75" customHeight="1" x14ac:dyDescent="0.15">
      <c r="A88" s="4"/>
      <c r="B88" s="4"/>
      <c r="C88" s="3"/>
      <c r="D88" s="4"/>
      <c r="E88" s="4"/>
      <c r="F88" s="4"/>
      <c r="G88" s="4"/>
    </row>
    <row r="89" spans="1:7" ht="15.75" customHeight="1" x14ac:dyDescent="0.15">
      <c r="A89" s="4"/>
      <c r="B89" s="4"/>
      <c r="C89" s="3"/>
      <c r="D89" s="4"/>
      <c r="E89" s="4"/>
      <c r="F89" s="4"/>
      <c r="G89" s="4"/>
    </row>
    <row r="90" spans="1:7" ht="15.75" customHeight="1" x14ac:dyDescent="0.15">
      <c r="A90" s="4"/>
      <c r="B90" s="4"/>
      <c r="C90" s="3"/>
      <c r="D90" s="4"/>
      <c r="E90" s="4"/>
      <c r="F90" s="4"/>
      <c r="G90" s="4"/>
    </row>
    <row r="91" spans="1:7" ht="15.75" customHeight="1" x14ac:dyDescent="0.15">
      <c r="A91" s="4"/>
      <c r="B91" s="4"/>
      <c r="C91" s="3"/>
      <c r="D91" s="4"/>
      <c r="E91" s="4"/>
      <c r="F91" s="4"/>
      <c r="G91" s="4"/>
    </row>
    <row r="92" spans="1:7" ht="15.75" customHeight="1" x14ac:dyDescent="0.15">
      <c r="A92" s="4"/>
      <c r="B92" s="4"/>
      <c r="C92" s="3"/>
      <c r="D92" s="4"/>
      <c r="E92" s="4"/>
      <c r="F92" s="4"/>
      <c r="G92" s="4"/>
    </row>
    <row r="93" spans="1:7" ht="15.75" customHeight="1" x14ac:dyDescent="0.15">
      <c r="A93" s="4"/>
      <c r="B93" s="4"/>
      <c r="C93" s="3"/>
      <c r="D93" s="4"/>
      <c r="E93" s="4"/>
      <c r="F93" s="4"/>
      <c r="G93" s="4"/>
    </row>
    <row r="94" spans="1:7" ht="15.75" customHeight="1" x14ac:dyDescent="0.15">
      <c r="A94" s="4"/>
      <c r="B94" s="4"/>
      <c r="C94" s="3"/>
      <c r="D94" s="4"/>
      <c r="E94" s="4"/>
      <c r="F94" s="4"/>
      <c r="G94" s="4"/>
    </row>
    <row r="95" spans="1:7" ht="15.75" customHeight="1" x14ac:dyDescent="0.15">
      <c r="A95" s="4"/>
      <c r="B95" s="4"/>
      <c r="C95" s="3"/>
      <c r="D95" s="4"/>
      <c r="E95" s="4"/>
      <c r="F95" s="4"/>
      <c r="G95" s="4"/>
    </row>
    <row r="96" spans="1:7" ht="15.75" customHeight="1" x14ac:dyDescent="0.15">
      <c r="A96" s="4"/>
      <c r="B96" s="4"/>
      <c r="C96" s="3"/>
      <c r="D96" s="4"/>
      <c r="E96" s="4"/>
      <c r="F96" s="4"/>
      <c r="G96" s="4"/>
    </row>
    <row r="97" spans="1:7" ht="15.75" customHeight="1" x14ac:dyDescent="0.15">
      <c r="A97" s="4"/>
      <c r="B97" s="4"/>
      <c r="C97" s="3"/>
      <c r="D97" s="4"/>
      <c r="E97" s="4"/>
      <c r="F97" s="4"/>
      <c r="G97" s="4"/>
    </row>
    <row r="98" spans="1:7" ht="15.75" customHeight="1" x14ac:dyDescent="0.15">
      <c r="A98" s="4"/>
      <c r="B98" s="4"/>
      <c r="C98" s="3"/>
      <c r="D98" s="4"/>
      <c r="E98" s="4"/>
      <c r="F98" s="4"/>
      <c r="G98" s="4"/>
    </row>
    <row r="99" spans="1:7" ht="15.75" customHeight="1" x14ac:dyDescent="0.15">
      <c r="A99" s="4"/>
      <c r="B99" s="4"/>
      <c r="C99" s="3"/>
      <c r="D99" s="4"/>
      <c r="E99" s="4"/>
      <c r="F99" s="4"/>
      <c r="G99" s="4"/>
    </row>
    <row r="100" spans="1:7" ht="15.75" customHeight="1" x14ac:dyDescent="0.15">
      <c r="A100" s="4"/>
      <c r="B100" s="4"/>
      <c r="C100" s="3"/>
      <c r="D100" s="4"/>
      <c r="E100" s="4"/>
      <c r="F100" s="4"/>
      <c r="G100" s="4"/>
    </row>
    <row r="101" spans="1:7" ht="15.75" customHeight="1" x14ac:dyDescent="0.15">
      <c r="A101" s="4"/>
      <c r="B101" s="4"/>
      <c r="C101" s="3"/>
      <c r="D101" s="4"/>
      <c r="E101" s="4"/>
      <c r="F101" s="4"/>
      <c r="G101" s="4"/>
    </row>
    <row r="102" spans="1:7" ht="15.75" customHeight="1" x14ac:dyDescent="0.15">
      <c r="A102" s="4"/>
      <c r="B102" s="4"/>
      <c r="C102" s="3"/>
      <c r="D102" s="4"/>
      <c r="E102" s="4"/>
      <c r="F102" s="4"/>
      <c r="G102" s="4"/>
    </row>
    <row r="103" spans="1:7" ht="15.75" customHeight="1" x14ac:dyDescent="0.15">
      <c r="A103" s="4"/>
      <c r="B103" s="4"/>
      <c r="C103" s="3"/>
      <c r="D103" s="4"/>
      <c r="E103" s="4"/>
      <c r="F103" s="4"/>
      <c r="G103" s="4"/>
    </row>
    <row r="104" spans="1:7" ht="15.75" customHeight="1" x14ac:dyDescent="0.15">
      <c r="A104" s="4"/>
      <c r="B104" s="4"/>
      <c r="C104" s="3"/>
      <c r="D104" s="4"/>
      <c r="E104" s="4"/>
      <c r="F104" s="4"/>
      <c r="G104" s="4"/>
    </row>
    <row r="105" spans="1:7" ht="15.75" customHeight="1" x14ac:dyDescent="0.15">
      <c r="A105" s="4"/>
      <c r="B105" s="4"/>
      <c r="C105" s="3"/>
      <c r="D105" s="4"/>
      <c r="E105" s="4"/>
      <c r="F105" s="4"/>
      <c r="G105" s="4"/>
    </row>
    <row r="106" spans="1:7" ht="15.75" customHeight="1" x14ac:dyDescent="0.15">
      <c r="A106" s="4"/>
      <c r="B106" s="4"/>
      <c r="C106" s="3"/>
      <c r="D106" s="4"/>
      <c r="E106" s="4"/>
      <c r="F106" s="4"/>
      <c r="G106" s="4"/>
    </row>
    <row r="107" spans="1:7" ht="15.75" customHeight="1" x14ac:dyDescent="0.15">
      <c r="A107" s="4"/>
      <c r="B107" s="4"/>
      <c r="C107" s="3"/>
      <c r="D107" s="4"/>
      <c r="E107" s="4"/>
      <c r="F107" s="4"/>
      <c r="G107" s="4"/>
    </row>
    <row r="108" spans="1:7" ht="15.75" customHeight="1" x14ac:dyDescent="0.15">
      <c r="A108" s="4"/>
      <c r="B108" s="4"/>
      <c r="C108" s="3"/>
      <c r="D108" s="4"/>
      <c r="E108" s="4"/>
      <c r="F108" s="4"/>
      <c r="G108" s="4"/>
    </row>
    <row r="109" spans="1:7" ht="15.75" customHeight="1" x14ac:dyDescent="0.15">
      <c r="A109" s="4"/>
      <c r="B109" s="4"/>
      <c r="C109" s="3"/>
      <c r="D109" s="4"/>
      <c r="E109" s="4"/>
      <c r="F109" s="4"/>
      <c r="G109" s="4"/>
    </row>
    <row r="110" spans="1:7" ht="15.75" customHeight="1" x14ac:dyDescent="0.15">
      <c r="A110" s="4"/>
      <c r="B110" s="4"/>
      <c r="C110" s="3"/>
      <c r="D110" s="4"/>
      <c r="E110" s="4"/>
      <c r="F110" s="4"/>
      <c r="G110" s="4"/>
    </row>
    <row r="111" spans="1:7" ht="15.75" customHeight="1" x14ac:dyDescent="0.15">
      <c r="A111" s="4"/>
      <c r="B111" s="4"/>
      <c r="C111" s="3"/>
      <c r="D111" s="4"/>
      <c r="E111" s="4"/>
      <c r="F111" s="4"/>
      <c r="G111" s="4"/>
    </row>
    <row r="112" spans="1:7" ht="15.75" customHeight="1" x14ac:dyDescent="0.15">
      <c r="A112" s="4"/>
      <c r="B112" s="4"/>
      <c r="C112" s="3"/>
      <c r="D112" s="4"/>
      <c r="E112" s="4"/>
      <c r="F112" s="4"/>
      <c r="G112" s="4"/>
    </row>
    <row r="113" spans="1:7" ht="15.75" customHeight="1" x14ac:dyDescent="0.15">
      <c r="A113" s="4"/>
      <c r="B113" s="4"/>
      <c r="C113" s="3"/>
      <c r="D113" s="4"/>
      <c r="E113" s="4"/>
      <c r="F113" s="4"/>
      <c r="G113" s="4"/>
    </row>
    <row r="114" spans="1:7" ht="15.75" customHeight="1" x14ac:dyDescent="0.15">
      <c r="A114" s="4"/>
      <c r="B114" s="4"/>
      <c r="C114" s="3"/>
      <c r="D114" s="4"/>
      <c r="E114" s="4"/>
      <c r="F114" s="4"/>
      <c r="G114" s="4"/>
    </row>
    <row r="115" spans="1:7" ht="15.75" customHeight="1" x14ac:dyDescent="0.15">
      <c r="A115" s="4"/>
      <c r="B115" s="4"/>
      <c r="C115" s="3"/>
      <c r="D115" s="4"/>
      <c r="E115" s="4"/>
      <c r="F115" s="4"/>
      <c r="G115" s="4"/>
    </row>
    <row r="116" spans="1:7" ht="15.75" customHeight="1" x14ac:dyDescent="0.15">
      <c r="A116" s="4"/>
      <c r="B116" s="4"/>
      <c r="C116" s="3"/>
      <c r="D116" s="4"/>
      <c r="E116" s="4"/>
      <c r="F116" s="4"/>
      <c r="G116" s="4"/>
    </row>
    <row r="117" spans="1:7" ht="15.75" customHeight="1" x14ac:dyDescent="0.15">
      <c r="A117" s="4"/>
      <c r="B117" s="4"/>
      <c r="C117" s="3"/>
      <c r="D117" s="4"/>
      <c r="E117" s="4"/>
      <c r="F117" s="4"/>
      <c r="G117" s="4"/>
    </row>
    <row r="118" spans="1:7" ht="15.75" customHeight="1" x14ac:dyDescent="0.15">
      <c r="A118" s="4"/>
      <c r="B118" s="4"/>
      <c r="C118" s="3"/>
      <c r="D118" s="4"/>
      <c r="E118" s="4"/>
      <c r="F118" s="4"/>
      <c r="G118" s="4"/>
    </row>
    <row r="119" spans="1:7" ht="15.75" customHeight="1" x14ac:dyDescent="0.15">
      <c r="A119" s="4"/>
      <c r="B119" s="4"/>
      <c r="C119" s="3"/>
      <c r="D119" s="4"/>
      <c r="E119" s="4"/>
      <c r="F119" s="4"/>
      <c r="G119" s="4"/>
    </row>
    <row r="120" spans="1:7" ht="15.75" customHeight="1" x14ac:dyDescent="0.15">
      <c r="A120" s="4"/>
      <c r="B120" s="4"/>
      <c r="C120" s="3"/>
      <c r="D120" s="4"/>
      <c r="E120" s="4"/>
      <c r="F120" s="4"/>
      <c r="G120" s="4"/>
    </row>
    <row r="121" spans="1:7" ht="15.75" customHeight="1" x14ac:dyDescent="0.15">
      <c r="A121" s="4"/>
      <c r="B121" s="4"/>
      <c r="C121" s="3"/>
      <c r="D121" s="4"/>
      <c r="E121" s="4"/>
      <c r="F121" s="4"/>
      <c r="G121" s="4"/>
    </row>
    <row r="122" spans="1:7" ht="15.75" customHeight="1" x14ac:dyDescent="0.15">
      <c r="A122" s="4"/>
      <c r="B122" s="4"/>
      <c r="C122" s="3"/>
      <c r="D122" s="4"/>
      <c r="E122" s="4"/>
      <c r="F122" s="4"/>
      <c r="G122" s="4"/>
    </row>
    <row r="123" spans="1:7" ht="15.75" customHeight="1" x14ac:dyDescent="0.15">
      <c r="A123" s="4"/>
      <c r="B123" s="4"/>
      <c r="C123" s="3"/>
      <c r="D123" s="4"/>
      <c r="E123" s="4"/>
      <c r="F123" s="4"/>
      <c r="G123" s="4"/>
    </row>
    <row r="124" spans="1:7" ht="15.75" customHeight="1" x14ac:dyDescent="0.15">
      <c r="A124" s="4"/>
      <c r="B124" s="4"/>
      <c r="C124" s="3"/>
      <c r="D124" s="4"/>
      <c r="E124" s="4"/>
      <c r="F124" s="4"/>
      <c r="G124" s="4"/>
    </row>
    <row r="125" spans="1:7" ht="15.75" customHeight="1" x14ac:dyDescent="0.15">
      <c r="A125" s="4"/>
      <c r="B125" s="4"/>
      <c r="C125" s="3"/>
      <c r="D125" s="4"/>
      <c r="E125" s="4"/>
      <c r="F125" s="4"/>
      <c r="G125" s="4"/>
    </row>
    <row r="126" spans="1:7" ht="15.75" customHeight="1" x14ac:dyDescent="0.15">
      <c r="A126" s="4"/>
      <c r="B126" s="4"/>
      <c r="C126" s="3"/>
      <c r="D126" s="4"/>
      <c r="E126" s="4"/>
      <c r="F126" s="4"/>
      <c r="G126" s="4"/>
    </row>
    <row r="127" spans="1:7" ht="15.75" customHeight="1" x14ac:dyDescent="0.15">
      <c r="A127" s="4"/>
      <c r="B127" s="4"/>
      <c r="C127" s="3"/>
      <c r="D127" s="4"/>
      <c r="E127" s="4"/>
      <c r="F127" s="4"/>
      <c r="G127" s="4"/>
    </row>
    <row r="128" spans="1:7" ht="15.75" customHeight="1" x14ac:dyDescent="0.15">
      <c r="A128" s="4"/>
      <c r="B128" s="4"/>
      <c r="C128" s="3"/>
      <c r="D128" s="4"/>
      <c r="E128" s="4"/>
      <c r="F128" s="4"/>
      <c r="G128" s="4"/>
    </row>
    <row r="129" spans="1:7" ht="15.75" customHeight="1" x14ac:dyDescent="0.15">
      <c r="A129" s="4"/>
      <c r="B129" s="4"/>
      <c r="C129" s="3"/>
      <c r="D129" s="4"/>
      <c r="E129" s="4"/>
      <c r="F129" s="4"/>
      <c r="G129" s="4"/>
    </row>
    <row r="130" spans="1:7" ht="15.75" customHeight="1" x14ac:dyDescent="0.15">
      <c r="A130" s="4"/>
      <c r="B130" s="4"/>
      <c r="C130" s="3"/>
      <c r="D130" s="4"/>
      <c r="E130" s="4"/>
      <c r="F130" s="4"/>
      <c r="G130" s="4"/>
    </row>
    <row r="131" spans="1:7" ht="15.75" customHeight="1" x14ac:dyDescent="0.15">
      <c r="A131" s="4"/>
      <c r="B131" s="4"/>
      <c r="C131" s="3"/>
      <c r="D131" s="4"/>
      <c r="E131" s="4"/>
      <c r="F131" s="4"/>
      <c r="G131" s="4"/>
    </row>
    <row r="132" spans="1:7" ht="15.75" customHeight="1" x14ac:dyDescent="0.15">
      <c r="A132" s="4"/>
      <c r="B132" s="4"/>
      <c r="C132" s="3"/>
      <c r="D132" s="4"/>
      <c r="E132" s="4"/>
      <c r="F132" s="4"/>
      <c r="G132" s="4"/>
    </row>
    <row r="133" spans="1:7" ht="15.75" customHeight="1" x14ac:dyDescent="0.15">
      <c r="A133" s="4"/>
      <c r="B133" s="4"/>
      <c r="C133" s="3"/>
      <c r="D133" s="4"/>
      <c r="E133" s="4"/>
      <c r="F133" s="4"/>
      <c r="G133" s="4"/>
    </row>
    <row r="134" spans="1:7" ht="15.75" customHeight="1" x14ac:dyDescent="0.15">
      <c r="A134" s="4"/>
      <c r="B134" s="4"/>
      <c r="C134" s="3"/>
      <c r="D134" s="4"/>
      <c r="E134" s="4"/>
      <c r="F134" s="4"/>
      <c r="G134" s="4"/>
    </row>
    <row r="135" spans="1:7" ht="15.75" customHeight="1" x14ac:dyDescent="0.15">
      <c r="A135" s="4"/>
      <c r="B135" s="4"/>
      <c r="C135" s="3"/>
      <c r="D135" s="4"/>
      <c r="E135" s="4"/>
      <c r="F135" s="4"/>
      <c r="G135" s="4"/>
    </row>
    <row r="136" spans="1:7" ht="15.75" customHeight="1" x14ac:dyDescent="0.15">
      <c r="A136" s="4"/>
      <c r="B136" s="4"/>
      <c r="C136" s="3"/>
      <c r="D136" s="4"/>
      <c r="E136" s="4"/>
      <c r="F136" s="4"/>
      <c r="G136" s="4"/>
    </row>
    <row r="137" spans="1:7" ht="15.75" customHeight="1" x14ac:dyDescent="0.15">
      <c r="A137" s="4"/>
      <c r="B137" s="4"/>
      <c r="C137" s="3"/>
      <c r="D137" s="4"/>
      <c r="E137" s="4"/>
      <c r="F137" s="4"/>
      <c r="G137" s="4"/>
    </row>
    <row r="138" spans="1:7" ht="15.75" customHeight="1" x14ac:dyDescent="0.15">
      <c r="A138" s="4"/>
      <c r="B138" s="4"/>
      <c r="C138" s="3"/>
      <c r="D138" s="4"/>
      <c r="E138" s="4"/>
      <c r="F138" s="4"/>
      <c r="G138" s="4"/>
    </row>
    <row r="139" spans="1:7" ht="15.75" customHeight="1" x14ac:dyDescent="0.15">
      <c r="A139" s="4"/>
      <c r="B139" s="4"/>
      <c r="C139" s="3"/>
      <c r="D139" s="4"/>
      <c r="E139" s="4"/>
      <c r="F139" s="4"/>
      <c r="G139" s="4"/>
    </row>
    <row r="140" spans="1:7" ht="15.75" customHeight="1" x14ac:dyDescent="0.15">
      <c r="A140" s="4"/>
      <c r="B140" s="4"/>
      <c r="C140" s="3"/>
      <c r="D140" s="4"/>
      <c r="E140" s="4"/>
      <c r="F140" s="4"/>
      <c r="G140" s="4"/>
    </row>
    <row r="141" spans="1:7" ht="15.75" customHeight="1" x14ac:dyDescent="0.15">
      <c r="A141" s="4"/>
      <c r="B141" s="4"/>
      <c r="C141" s="3"/>
      <c r="D141" s="4"/>
      <c r="E141" s="4"/>
      <c r="F141" s="4"/>
      <c r="G141" s="4"/>
    </row>
    <row r="142" spans="1:7" ht="15.75" customHeight="1" x14ac:dyDescent="0.15">
      <c r="A142" s="4"/>
      <c r="B142" s="4"/>
      <c r="C142" s="3"/>
      <c r="D142" s="4"/>
      <c r="E142" s="4"/>
      <c r="F142" s="4"/>
      <c r="G142" s="4"/>
    </row>
    <row r="143" spans="1:7" ht="15.75" customHeight="1" x14ac:dyDescent="0.15">
      <c r="A143" s="4"/>
      <c r="B143" s="4"/>
      <c r="C143" s="3"/>
      <c r="D143" s="4"/>
      <c r="E143" s="4"/>
      <c r="F143" s="4"/>
      <c r="G143" s="4"/>
    </row>
    <row r="144" spans="1:7" ht="15.75" customHeight="1" x14ac:dyDescent="0.15">
      <c r="A144" s="4"/>
      <c r="B144" s="4"/>
      <c r="C144" s="3"/>
      <c r="D144" s="4"/>
      <c r="E144" s="4"/>
      <c r="F144" s="4"/>
      <c r="G144" s="4"/>
    </row>
    <row r="145" spans="1:7" ht="15.75" customHeight="1" x14ac:dyDescent="0.15">
      <c r="A145" s="4"/>
      <c r="B145" s="4"/>
      <c r="C145" s="3"/>
      <c r="D145" s="4"/>
      <c r="E145" s="4"/>
      <c r="F145" s="4"/>
      <c r="G145" s="4"/>
    </row>
    <row r="146" spans="1:7" ht="15.75" customHeight="1" x14ac:dyDescent="0.15">
      <c r="A146" s="4"/>
      <c r="B146" s="4"/>
      <c r="C146" s="3"/>
      <c r="D146" s="4"/>
      <c r="E146" s="4"/>
      <c r="F146" s="4"/>
      <c r="G146" s="4"/>
    </row>
    <row r="147" spans="1:7" ht="15.75" customHeight="1" x14ac:dyDescent="0.15">
      <c r="A147" s="4"/>
      <c r="B147" s="4"/>
      <c r="C147" s="3"/>
      <c r="D147" s="4"/>
      <c r="E147" s="4"/>
      <c r="F147" s="4"/>
      <c r="G147" s="4"/>
    </row>
    <row r="148" spans="1:7" ht="15.75" customHeight="1" x14ac:dyDescent="0.15">
      <c r="A148" s="4"/>
      <c r="B148" s="4"/>
      <c r="C148" s="3"/>
      <c r="D148" s="4"/>
      <c r="E148" s="4"/>
      <c r="F148" s="4"/>
      <c r="G148" s="4"/>
    </row>
    <row r="149" spans="1:7" ht="15.75" customHeight="1" x14ac:dyDescent="0.15">
      <c r="A149" s="4"/>
      <c r="B149" s="4"/>
      <c r="C149" s="3"/>
      <c r="D149" s="4"/>
      <c r="E149" s="4"/>
      <c r="F149" s="4"/>
      <c r="G149" s="4"/>
    </row>
    <row r="150" spans="1:7" ht="15.75" customHeight="1" x14ac:dyDescent="0.15">
      <c r="A150" s="4"/>
      <c r="B150" s="4"/>
      <c r="C150" s="3"/>
      <c r="D150" s="4"/>
      <c r="E150" s="4"/>
      <c r="F150" s="4"/>
      <c r="G150" s="4"/>
    </row>
    <row r="151" spans="1:7" ht="15.75" customHeight="1" x14ac:dyDescent="0.15">
      <c r="A151" s="4"/>
      <c r="B151" s="4"/>
      <c r="C151" s="3"/>
      <c r="D151" s="4"/>
      <c r="E151" s="4"/>
      <c r="F151" s="4"/>
      <c r="G151" s="4"/>
    </row>
    <row r="152" spans="1:7" ht="15.75" customHeight="1" x14ac:dyDescent="0.15">
      <c r="A152" s="4"/>
      <c r="B152" s="4"/>
      <c r="C152" s="3"/>
      <c r="D152" s="4"/>
      <c r="E152" s="4"/>
      <c r="F152" s="4"/>
      <c r="G152" s="4"/>
    </row>
    <row r="153" spans="1:7" ht="15.75" customHeight="1" x14ac:dyDescent="0.15">
      <c r="A153" s="4"/>
      <c r="B153" s="4"/>
      <c r="C153" s="3"/>
      <c r="D153" s="4"/>
      <c r="E153" s="4"/>
      <c r="F153" s="4"/>
      <c r="G153" s="4"/>
    </row>
    <row r="154" spans="1:7" ht="15.75" customHeight="1" x14ac:dyDescent="0.15">
      <c r="A154" s="4"/>
      <c r="B154" s="4"/>
      <c r="C154" s="3"/>
      <c r="D154" s="4"/>
      <c r="E154" s="4"/>
      <c r="F154" s="4"/>
      <c r="G154" s="4"/>
    </row>
    <row r="155" spans="1:7" ht="15.75" customHeight="1" x14ac:dyDescent="0.15">
      <c r="A155" s="4"/>
      <c r="B155" s="4"/>
      <c r="C155" s="3"/>
      <c r="D155" s="4"/>
      <c r="E155" s="4"/>
      <c r="F155" s="4"/>
      <c r="G155" s="4"/>
    </row>
    <row r="156" spans="1:7" ht="15.75" customHeight="1" x14ac:dyDescent="0.15">
      <c r="A156" s="4"/>
      <c r="B156" s="4"/>
      <c r="C156" s="3"/>
      <c r="D156" s="4"/>
      <c r="E156" s="4"/>
      <c r="F156" s="4"/>
      <c r="G156" s="4"/>
    </row>
    <row r="157" spans="1:7" ht="15.75" customHeight="1" x14ac:dyDescent="0.15">
      <c r="A157" s="4"/>
      <c r="B157" s="4"/>
      <c r="C157" s="3"/>
      <c r="D157" s="4"/>
      <c r="E157" s="4"/>
      <c r="F157" s="4"/>
      <c r="G157" s="4"/>
    </row>
    <row r="158" spans="1:7" ht="15.75" customHeight="1" x14ac:dyDescent="0.15">
      <c r="A158" s="4"/>
      <c r="B158" s="4"/>
      <c r="C158" s="3"/>
      <c r="D158" s="4"/>
      <c r="E158" s="4"/>
      <c r="F158" s="4"/>
      <c r="G158" s="4"/>
    </row>
    <row r="159" spans="1:7" ht="15.75" customHeight="1" x14ac:dyDescent="0.15">
      <c r="A159" s="4"/>
      <c r="B159" s="4"/>
      <c r="C159" s="3"/>
      <c r="D159" s="4"/>
      <c r="E159" s="4"/>
      <c r="F159" s="4"/>
      <c r="G159" s="4"/>
    </row>
    <row r="160" spans="1:7" ht="15.75" customHeight="1" x14ac:dyDescent="0.15">
      <c r="A160" s="4"/>
      <c r="B160" s="4"/>
      <c r="C160" s="3"/>
      <c r="D160" s="4"/>
      <c r="E160" s="4"/>
      <c r="F160" s="4"/>
      <c r="G160" s="4"/>
    </row>
    <row r="161" spans="1:7" ht="15.75" customHeight="1" x14ac:dyDescent="0.15">
      <c r="A161" s="4"/>
      <c r="B161" s="4"/>
      <c r="C161" s="3"/>
      <c r="D161" s="4"/>
      <c r="E161" s="4"/>
      <c r="F161" s="4"/>
      <c r="G161" s="4"/>
    </row>
    <row r="162" spans="1:7" ht="15.75" customHeight="1" x14ac:dyDescent="0.15">
      <c r="A162" s="4"/>
      <c r="B162" s="4"/>
      <c r="C162" s="3"/>
      <c r="D162" s="4"/>
      <c r="E162" s="4"/>
      <c r="F162" s="4"/>
      <c r="G162" s="4"/>
    </row>
    <row r="163" spans="1:7" ht="15.75" customHeight="1" x14ac:dyDescent="0.15">
      <c r="A163" s="4"/>
      <c r="B163" s="4"/>
      <c r="C163" s="3"/>
      <c r="D163" s="4"/>
      <c r="E163" s="4"/>
      <c r="F163" s="4"/>
      <c r="G163" s="4"/>
    </row>
    <row r="164" spans="1:7" ht="15.75" customHeight="1" x14ac:dyDescent="0.15">
      <c r="A164" s="4"/>
      <c r="B164" s="4"/>
      <c r="C164" s="3"/>
      <c r="D164" s="4"/>
      <c r="E164" s="4"/>
      <c r="F164" s="4"/>
      <c r="G164" s="4"/>
    </row>
    <row r="165" spans="1:7" ht="15.75" customHeight="1" x14ac:dyDescent="0.15">
      <c r="A165" s="4"/>
      <c r="B165" s="4"/>
      <c r="C165" s="3"/>
      <c r="D165" s="4"/>
      <c r="E165" s="4"/>
      <c r="F165" s="4"/>
      <c r="G165" s="4"/>
    </row>
    <row r="166" spans="1:7" ht="15.75" customHeight="1" x14ac:dyDescent="0.15">
      <c r="A166" s="4"/>
      <c r="B166" s="4"/>
      <c r="C166" s="3"/>
      <c r="D166" s="4"/>
      <c r="E166" s="4"/>
      <c r="F166" s="4"/>
      <c r="G166" s="4"/>
    </row>
    <row r="167" spans="1:7" ht="15.75" customHeight="1" x14ac:dyDescent="0.15">
      <c r="A167" s="4"/>
      <c r="B167" s="4"/>
      <c r="C167" s="3"/>
      <c r="D167" s="4"/>
      <c r="E167" s="4"/>
      <c r="F167" s="4"/>
      <c r="G167" s="4"/>
    </row>
    <row r="168" spans="1:7" ht="15.75" customHeight="1" x14ac:dyDescent="0.15">
      <c r="A168" s="4"/>
      <c r="B168" s="4"/>
      <c r="C168" s="3"/>
      <c r="D168" s="4"/>
      <c r="E168" s="4"/>
      <c r="F168" s="4"/>
      <c r="G168" s="4"/>
    </row>
    <row r="169" spans="1:7" ht="15.75" customHeight="1" x14ac:dyDescent="0.15">
      <c r="A169" s="4"/>
      <c r="B169" s="4"/>
      <c r="C169" s="3"/>
      <c r="D169" s="4"/>
      <c r="E169" s="4"/>
      <c r="F169" s="4"/>
      <c r="G169" s="4"/>
    </row>
    <row r="170" spans="1:7" ht="15.75" customHeight="1" x14ac:dyDescent="0.15">
      <c r="A170" s="4"/>
      <c r="B170" s="4"/>
      <c r="C170" s="3"/>
      <c r="D170" s="4"/>
      <c r="E170" s="4"/>
      <c r="F170" s="4"/>
      <c r="G170" s="4"/>
    </row>
    <row r="171" spans="1:7" ht="15.75" customHeight="1" x14ac:dyDescent="0.15">
      <c r="A171" s="4"/>
      <c r="B171" s="4"/>
      <c r="C171" s="3"/>
      <c r="D171" s="4"/>
      <c r="E171" s="4"/>
      <c r="F171" s="4"/>
      <c r="G171" s="4"/>
    </row>
    <row r="172" spans="1:7" ht="15.75" customHeight="1" x14ac:dyDescent="0.15">
      <c r="A172" s="4"/>
      <c r="B172" s="4"/>
      <c r="C172" s="3"/>
      <c r="D172" s="4"/>
      <c r="E172" s="4"/>
      <c r="F172" s="4"/>
      <c r="G172" s="4"/>
    </row>
    <row r="173" spans="1:7" ht="15.75" customHeight="1" x14ac:dyDescent="0.15">
      <c r="A173" s="4"/>
      <c r="B173" s="4"/>
      <c r="C173" s="3"/>
      <c r="D173" s="4"/>
      <c r="E173" s="4"/>
      <c r="F173" s="4"/>
      <c r="G173" s="4"/>
    </row>
    <row r="174" spans="1:7" ht="15.75" customHeight="1" x14ac:dyDescent="0.15">
      <c r="A174" s="4"/>
      <c r="B174" s="4"/>
      <c r="C174" s="3"/>
      <c r="D174" s="4"/>
      <c r="E174" s="4"/>
      <c r="F174" s="4"/>
      <c r="G174" s="4"/>
    </row>
    <row r="175" spans="1:7" ht="15.75" customHeight="1" x14ac:dyDescent="0.15">
      <c r="A175" s="4"/>
      <c r="B175" s="4"/>
      <c r="C175" s="3"/>
      <c r="D175" s="4"/>
      <c r="E175" s="4"/>
      <c r="F175" s="4"/>
      <c r="G175" s="4"/>
    </row>
    <row r="176" spans="1:7" ht="15.75" customHeight="1" x14ac:dyDescent="0.15">
      <c r="A176" s="4"/>
      <c r="B176" s="4"/>
      <c r="C176" s="3"/>
      <c r="D176" s="4"/>
      <c r="E176" s="4"/>
      <c r="F176" s="4"/>
      <c r="G176" s="4"/>
    </row>
    <row r="177" spans="1:7" ht="15.75" customHeight="1" x14ac:dyDescent="0.15">
      <c r="A177" s="4"/>
      <c r="B177" s="4"/>
      <c r="C177" s="3"/>
      <c r="D177" s="4"/>
      <c r="E177" s="4"/>
      <c r="F177" s="4"/>
      <c r="G177" s="4"/>
    </row>
    <row r="178" spans="1:7" ht="15.75" customHeight="1" x14ac:dyDescent="0.15">
      <c r="A178" s="4"/>
      <c r="B178" s="4"/>
      <c r="C178" s="3"/>
      <c r="D178" s="4"/>
      <c r="E178" s="4"/>
      <c r="F178" s="4"/>
      <c r="G178" s="4"/>
    </row>
    <row r="179" spans="1:7" ht="15.75" customHeight="1" x14ac:dyDescent="0.15">
      <c r="A179" s="4"/>
      <c r="B179" s="4"/>
      <c r="C179" s="3"/>
      <c r="D179" s="4"/>
      <c r="E179" s="4"/>
      <c r="F179" s="4"/>
      <c r="G179" s="4"/>
    </row>
    <row r="180" spans="1:7" ht="15.75" customHeight="1" x14ac:dyDescent="0.15">
      <c r="A180" s="4"/>
      <c r="B180" s="4"/>
      <c r="C180" s="3"/>
      <c r="D180" s="4"/>
      <c r="E180" s="4"/>
      <c r="F180" s="4"/>
      <c r="G180" s="4"/>
    </row>
    <row r="181" spans="1:7" ht="15.75" customHeight="1" x14ac:dyDescent="0.15">
      <c r="A181" s="4"/>
      <c r="B181" s="4"/>
      <c r="C181" s="3"/>
      <c r="D181" s="4"/>
      <c r="E181" s="4"/>
      <c r="F181" s="4"/>
      <c r="G181" s="4"/>
    </row>
    <row r="182" spans="1:7" ht="15.75" customHeight="1" x14ac:dyDescent="0.15">
      <c r="A182" s="4"/>
      <c r="B182" s="4"/>
      <c r="C182" s="3"/>
      <c r="D182" s="4"/>
      <c r="E182" s="4"/>
      <c r="F182" s="4"/>
      <c r="G182" s="4"/>
    </row>
    <row r="183" spans="1:7" ht="15.75" customHeight="1" x14ac:dyDescent="0.15">
      <c r="A183" s="4"/>
      <c r="B183" s="4"/>
      <c r="C183" s="3"/>
      <c r="D183" s="4"/>
      <c r="E183" s="4"/>
      <c r="F183" s="4"/>
      <c r="G183" s="4"/>
    </row>
    <row r="184" spans="1:7" ht="15.75" customHeight="1" x14ac:dyDescent="0.15">
      <c r="A184" s="4"/>
      <c r="B184" s="4"/>
      <c r="C184" s="3"/>
      <c r="D184" s="4"/>
      <c r="E184" s="4"/>
      <c r="F184" s="4"/>
      <c r="G184" s="4"/>
    </row>
    <row r="185" spans="1:7" ht="15.75" customHeight="1" x14ac:dyDescent="0.15">
      <c r="A185" s="4"/>
      <c r="B185" s="4"/>
      <c r="C185" s="3"/>
      <c r="D185" s="4"/>
      <c r="E185" s="4"/>
      <c r="F185" s="4"/>
      <c r="G185" s="4"/>
    </row>
    <row r="186" spans="1:7" ht="15.75" customHeight="1" x14ac:dyDescent="0.15">
      <c r="A186" s="4"/>
      <c r="B186" s="4"/>
      <c r="C186" s="3"/>
      <c r="D186" s="4"/>
      <c r="E186" s="4"/>
      <c r="F186" s="4"/>
      <c r="G186" s="4"/>
    </row>
    <row r="187" spans="1:7" ht="15.75" customHeight="1" x14ac:dyDescent="0.15">
      <c r="A187" s="4"/>
      <c r="B187" s="4"/>
      <c r="C187" s="3"/>
      <c r="D187" s="4"/>
      <c r="E187" s="4"/>
      <c r="F187" s="4"/>
      <c r="G187" s="4"/>
    </row>
    <row r="188" spans="1:7" ht="15.75" customHeight="1" x14ac:dyDescent="0.15">
      <c r="A188" s="4"/>
      <c r="B188" s="4"/>
      <c r="C188" s="3"/>
      <c r="D188" s="4"/>
      <c r="E188" s="4"/>
      <c r="F188" s="4"/>
      <c r="G188" s="4"/>
    </row>
    <row r="189" spans="1:7" ht="15.75" customHeight="1" x14ac:dyDescent="0.15">
      <c r="A189" s="4"/>
      <c r="B189" s="4"/>
      <c r="C189" s="3"/>
      <c r="D189" s="4"/>
      <c r="E189" s="4"/>
      <c r="F189" s="4"/>
      <c r="G189" s="4"/>
    </row>
    <row r="190" spans="1:7" ht="15.75" customHeight="1" x14ac:dyDescent="0.15">
      <c r="A190" s="4"/>
      <c r="B190" s="4"/>
      <c r="C190" s="3"/>
      <c r="D190" s="4"/>
      <c r="E190" s="4"/>
      <c r="F190" s="4"/>
      <c r="G190" s="4"/>
    </row>
    <row r="191" spans="1:7" ht="15.75" customHeight="1" x14ac:dyDescent="0.15">
      <c r="A191" s="4"/>
      <c r="B191" s="4"/>
      <c r="C191" s="3"/>
      <c r="D191" s="4"/>
      <c r="E191" s="4"/>
      <c r="F191" s="4"/>
      <c r="G191" s="4"/>
    </row>
    <row r="192" spans="1:7" ht="15.75" customHeight="1" x14ac:dyDescent="0.15">
      <c r="A192" s="4"/>
      <c r="B192" s="4"/>
      <c r="C192" s="3"/>
      <c r="D192" s="4"/>
      <c r="E192" s="4"/>
      <c r="F192" s="4"/>
      <c r="G192" s="4"/>
    </row>
    <row r="193" spans="1:7" ht="15.75" customHeight="1" x14ac:dyDescent="0.15">
      <c r="A193" s="4"/>
      <c r="B193" s="4"/>
      <c r="C193" s="3"/>
      <c r="D193" s="4"/>
      <c r="E193" s="4"/>
      <c r="F193" s="4"/>
      <c r="G193" s="4"/>
    </row>
    <row r="194" spans="1:7" ht="15.75" customHeight="1" x14ac:dyDescent="0.15">
      <c r="A194" s="4"/>
      <c r="B194" s="4"/>
      <c r="C194" s="3"/>
      <c r="D194" s="4"/>
      <c r="E194" s="4"/>
      <c r="F194" s="4"/>
      <c r="G194" s="4"/>
    </row>
    <row r="195" spans="1:7" ht="15.75" customHeight="1" x14ac:dyDescent="0.15">
      <c r="A195" s="4"/>
      <c r="B195" s="4"/>
      <c r="C195" s="3"/>
      <c r="D195" s="4"/>
      <c r="E195" s="4"/>
      <c r="F195" s="4"/>
      <c r="G195" s="4"/>
    </row>
    <row r="196" spans="1:7" ht="15.75" customHeight="1" x14ac:dyDescent="0.15"/>
    <row r="197" spans="1:7" ht="15.75" customHeight="1" x14ac:dyDescent="0.15"/>
    <row r="198" spans="1:7" ht="15.75" customHeight="1" x14ac:dyDescent="0.15"/>
    <row r="199" spans="1:7" ht="15.75" customHeight="1" x14ac:dyDescent="0.15"/>
    <row r="200" spans="1:7" ht="15.75" customHeight="1" x14ac:dyDescent="0.15"/>
    <row r="201" spans="1:7" ht="15.75" customHeight="1" x14ac:dyDescent="0.15"/>
    <row r="202" spans="1:7" ht="15.75" customHeight="1" x14ac:dyDescent="0.15"/>
    <row r="203" spans="1:7" ht="15.75" customHeight="1" x14ac:dyDescent="0.15"/>
    <row r="204" spans="1:7" ht="15.75" customHeight="1" x14ac:dyDescent="0.15"/>
    <row r="205" spans="1:7" ht="15.75" customHeight="1" x14ac:dyDescent="0.15"/>
    <row r="206" spans="1:7" ht="15.75" customHeight="1" x14ac:dyDescent="0.15"/>
    <row r="207" spans="1:7" ht="15.75" customHeight="1" x14ac:dyDescent="0.15"/>
    <row r="208" spans="1:7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Grades</vt:lpstr>
      <vt:lpstr>Attendance</vt:lpstr>
      <vt:lpstr>HW3 remarks</vt:lpstr>
      <vt:lpstr>HW4 remarks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ROGER ZIRAHUEN RIOS MERCADO</cp:lastModifiedBy>
  <dcterms:modified xsi:type="dcterms:W3CDTF">2025-12-05T22:31:26Z</dcterms:modified>
</cp:coreProperties>
</file>